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327"/>
  <workbookPr codeName="ThisWorkbook"/>
  <mc:AlternateContent xmlns:mc="http://schemas.openxmlformats.org/markup-compatibility/2006">
    <mc:Choice Requires="x15">
      <x15ac:absPath xmlns:x15ac="http://schemas.microsoft.com/office/spreadsheetml/2010/11/ac" url="\\corp\absdfs\workgroup\Labour Sup Suvys\HSF\PJSM23\Timeseries\Excel\Final_Table\"/>
    </mc:Choice>
  </mc:AlternateContent>
  <xr:revisionPtr revIDLastSave="0" documentId="13_ncr:1_{A187F57A-F0C8-47DF-91B5-C7EEC5C6DE8E}" xr6:coauthVersionLast="47" xr6:coauthVersionMax="47" xr10:uidLastSave="{00000000-0000-0000-0000-000000000000}"/>
  <bookViews>
    <workbookView xWindow="-120" yWindow="-120" windowWidth="57840" windowHeight="32040" xr2:uid="{00000000-000D-0000-FFFF-FFFF00000000}"/>
  </bookViews>
  <sheets>
    <sheet name="Contents" sheetId="9" r:id="rId1"/>
    <sheet name="Table 1.1" sheetId="10" r:id="rId2"/>
    <sheet name="Table 1.2" sheetId="11" r:id="rId3"/>
    <sheet name="Index" sheetId="8" r:id="rId4"/>
    <sheet name="Data1" sheetId="1" r:id="rId5"/>
    <sheet name="Data2" sheetId="2" r:id="rId6"/>
    <sheet name="Data3" sheetId="3" r:id="rId7"/>
    <sheet name="Data4" sheetId="4" r:id="rId8"/>
    <sheet name="Data5" sheetId="5" r:id="rId9"/>
    <sheet name="Data6" sheetId="6" r:id="rId10"/>
  </sheets>
  <definedNames>
    <definedName name="A125205678J">#REF!,#REF!</definedName>
    <definedName name="A125205682X">#REF!,#REF!</definedName>
    <definedName name="A125205686J">#REF!,#REF!</definedName>
    <definedName name="A125205690X">#REF!,#REF!</definedName>
    <definedName name="A125205694J">#REF!,#REF!</definedName>
    <definedName name="A125205698T">#REF!,#REF!</definedName>
    <definedName name="A125205702W">#REF!,#REF!</definedName>
    <definedName name="A125205706F">#REF!,#REF!</definedName>
    <definedName name="A125205710W">#REF!,#REF!</definedName>
    <definedName name="A125205714F">#REF!,#REF!</definedName>
    <definedName name="A125205718R">#REF!,#REF!</definedName>
    <definedName name="A125205722F">#REF!,#REF!</definedName>
    <definedName name="A125205726R">#REF!,#REF!</definedName>
    <definedName name="A125205730F">#REF!,#REF!</definedName>
    <definedName name="A125205734R">#REF!,#REF!</definedName>
    <definedName name="A125205738X">#REF!,#REF!</definedName>
    <definedName name="A125205742R">#REF!,#REF!</definedName>
    <definedName name="A125205746X">#REF!,#REF!</definedName>
    <definedName name="A125205750R">#REF!,#REF!</definedName>
    <definedName name="A125205754X">#REF!,#REF!</definedName>
    <definedName name="A125205758J">#REF!,#REF!</definedName>
    <definedName name="A125205762X">#REF!,#REF!</definedName>
    <definedName name="A125205766J">#REF!,#REF!</definedName>
    <definedName name="A125205770X">#REF!,#REF!</definedName>
    <definedName name="A125205774J">#REF!,#REF!</definedName>
    <definedName name="A125205778T">#REF!,#REF!</definedName>
    <definedName name="A125205782J">#REF!,#REF!</definedName>
    <definedName name="A125205786T">#REF!,#REF!</definedName>
    <definedName name="A125205790J">#REF!,#REF!</definedName>
    <definedName name="A125205794T">#REF!,#REF!</definedName>
    <definedName name="A125205798A">#REF!,#REF!</definedName>
    <definedName name="A125205802F">#REF!,#REF!</definedName>
    <definedName name="A125205806R">#REF!,#REF!</definedName>
    <definedName name="A125205810F">#REF!,#REF!</definedName>
    <definedName name="A125205814R">#REF!,#REF!</definedName>
    <definedName name="A125205818X">#REF!,#REF!</definedName>
    <definedName name="A125205822R">#REF!,#REF!</definedName>
    <definedName name="A125205826X">#REF!,#REF!</definedName>
    <definedName name="A125205830R">#REF!,#REF!</definedName>
    <definedName name="A125205834X">#REF!,#REF!</definedName>
    <definedName name="A125205838J">#REF!,#REF!</definedName>
    <definedName name="A125205842X">#REF!,#REF!</definedName>
    <definedName name="A125205846J">#REF!,#REF!</definedName>
    <definedName name="A125205850X">#REF!,#REF!</definedName>
    <definedName name="A125205854J">#REF!,#REF!</definedName>
    <definedName name="A125205858T">#REF!,#REF!</definedName>
    <definedName name="A125205862J">#REF!,#REF!</definedName>
    <definedName name="A125205866T">#REF!,#REF!</definedName>
    <definedName name="A125205870J">#REF!,#REF!</definedName>
    <definedName name="A125205874T">#REF!,#REF!</definedName>
    <definedName name="A125205878A">#REF!,#REF!</definedName>
    <definedName name="A125205882T">#REF!,#REF!</definedName>
    <definedName name="A125205886A">#REF!,#REF!</definedName>
    <definedName name="A125205890T">#REF!,#REF!</definedName>
    <definedName name="A125205894A">#REF!,#REF!</definedName>
    <definedName name="A125205898K">#REF!,#REF!</definedName>
    <definedName name="A125205902R">#REF!,#REF!</definedName>
    <definedName name="A125205906X">#REF!,#REF!</definedName>
    <definedName name="A125205910R">#REF!,#REF!</definedName>
    <definedName name="A125205914X">#REF!,#REF!</definedName>
    <definedName name="A125205918J">#REF!,#REF!</definedName>
    <definedName name="A125205922X">#REF!,#REF!</definedName>
    <definedName name="A125205926J">#REF!,#REF!</definedName>
    <definedName name="A125205930X">#REF!,#REF!</definedName>
    <definedName name="A125205934J">#REF!,#REF!</definedName>
    <definedName name="A125205938T">#REF!,#REF!</definedName>
    <definedName name="A125205942J">#REF!,#REF!</definedName>
    <definedName name="A125205946T">#REF!,#REF!</definedName>
    <definedName name="A125205950J">#REF!,#REF!</definedName>
    <definedName name="A125205954T">#REF!,#REF!</definedName>
    <definedName name="A125205958A">#REF!,#REF!</definedName>
    <definedName name="A125205962T">#REF!,#REF!</definedName>
    <definedName name="A125205966A">#REF!,#REF!</definedName>
    <definedName name="A125205970T">#REF!,#REF!</definedName>
    <definedName name="A125205974A">#REF!,#REF!</definedName>
    <definedName name="A125205978K">#REF!,#REF!</definedName>
    <definedName name="A125205982A">#REF!,#REF!</definedName>
    <definedName name="A125205986K">#REF!,#REF!</definedName>
    <definedName name="A125205990A">#REF!,#REF!</definedName>
    <definedName name="A125205994K">#REF!,#REF!</definedName>
    <definedName name="A125205998V">#REF!,#REF!</definedName>
    <definedName name="A125206002A">#REF!,#REF!</definedName>
    <definedName name="A125206006K">#REF!,#REF!</definedName>
    <definedName name="A125206010A">#REF!,#REF!</definedName>
    <definedName name="A125206014K">#REF!,#REF!</definedName>
    <definedName name="A125206018V">#REF!,#REF!</definedName>
    <definedName name="A125206022K">#REF!,#REF!</definedName>
    <definedName name="A125206026V">#REF!,#REF!</definedName>
    <definedName name="A125206030K">#REF!,#REF!</definedName>
    <definedName name="A125206034V">#REF!,#REF!</definedName>
    <definedName name="A125206038C">#REF!,#REF!</definedName>
    <definedName name="A125206042V">#REF!,#REF!</definedName>
    <definedName name="A125206046C">#REF!,#REF!</definedName>
    <definedName name="A125206050V">#REF!,#REF!</definedName>
    <definedName name="A125206054C">#REF!,#REF!</definedName>
    <definedName name="A125206058L">#REF!,#REF!</definedName>
    <definedName name="A125206062C">#REF!,#REF!</definedName>
    <definedName name="A125206066L">#REF!,#REF!</definedName>
    <definedName name="A125206070C">#REF!,#REF!</definedName>
    <definedName name="A125206074L">#REF!,#REF!</definedName>
    <definedName name="A125206078W">#REF!,#REF!</definedName>
    <definedName name="A125206082L">#REF!,#REF!</definedName>
    <definedName name="A125206086W">#REF!,#REF!</definedName>
    <definedName name="A125206090L">#REF!,#REF!</definedName>
    <definedName name="A125206094W">#REF!,#REF!</definedName>
    <definedName name="A125206098F">#REF!,#REF!</definedName>
    <definedName name="A125206102K">#REF!,#REF!</definedName>
    <definedName name="A125206106V">#REF!,#REF!</definedName>
    <definedName name="A125206110K">#REF!,#REF!</definedName>
    <definedName name="A125206114V">#REF!,#REF!</definedName>
    <definedName name="A125206118C">#REF!,#REF!</definedName>
    <definedName name="A125206122V">#REF!,#REF!</definedName>
    <definedName name="A125206126C">#REF!,#REF!</definedName>
    <definedName name="A125206130V">#REF!,#REF!</definedName>
    <definedName name="A125206134C">#REF!,#REF!</definedName>
    <definedName name="A125206138L">#REF!,#REF!</definedName>
    <definedName name="A125206142C">#REF!,#REF!</definedName>
    <definedName name="A125206146L">#REF!,#REF!</definedName>
    <definedName name="A125206150C">#REF!,#REF!</definedName>
    <definedName name="A125206154L">#REF!,#REF!</definedName>
    <definedName name="A125206158W">#REF!,#REF!</definedName>
    <definedName name="A125206162L">#REF!,#REF!</definedName>
    <definedName name="A125206166W">#REF!,#REF!</definedName>
    <definedName name="A125206170L">#REF!,#REF!</definedName>
    <definedName name="A125206174W">#REF!,#REF!</definedName>
    <definedName name="A125206178F">#REF!,#REF!</definedName>
    <definedName name="A125206182W">#REF!,#REF!</definedName>
    <definedName name="A125206186F">#REF!,#REF!</definedName>
    <definedName name="A125206190W">#REF!,#REF!</definedName>
    <definedName name="A125206194F">#REF!,#REF!</definedName>
    <definedName name="A125206198R">#REF!,#REF!</definedName>
    <definedName name="A125206202V">#REF!,#REF!</definedName>
    <definedName name="A125206206C">#REF!,#REF!</definedName>
    <definedName name="A125206210V">#REF!,#REF!</definedName>
    <definedName name="A125206214C">#REF!,#REF!</definedName>
    <definedName name="A125206218L">#REF!,#REF!</definedName>
    <definedName name="A125206222C">#REF!,#REF!</definedName>
    <definedName name="A125206226L">#REF!,#REF!</definedName>
    <definedName name="A125206230C">#REF!,#REF!</definedName>
    <definedName name="A125206234L">#REF!,#REF!</definedName>
    <definedName name="A125206238W">#REF!,#REF!</definedName>
    <definedName name="A125206242L">#REF!,#REF!</definedName>
    <definedName name="A125206246W">#REF!,#REF!</definedName>
    <definedName name="A125206250L">#REF!,#REF!</definedName>
    <definedName name="A125206254W">#REF!,#REF!</definedName>
    <definedName name="A125206258F">#REF!,#REF!</definedName>
    <definedName name="A125206262W">#REF!,#REF!</definedName>
    <definedName name="A125206266F">#REF!,#REF!</definedName>
    <definedName name="A125206270W">#REF!,#REF!</definedName>
    <definedName name="A125206274F">#REF!,#REF!</definedName>
    <definedName name="A125206278R">#REF!,#REF!</definedName>
    <definedName name="A125206282F">#REF!,#REF!</definedName>
    <definedName name="A125206286R">#REF!,#REF!</definedName>
    <definedName name="A125206290F">#REF!,#REF!</definedName>
    <definedName name="A125206294R">#REF!,#REF!</definedName>
    <definedName name="A125206298X">#REF!,#REF!</definedName>
    <definedName name="A125206302C">#REF!,#REF!</definedName>
    <definedName name="A125206306L">#REF!,#REF!</definedName>
    <definedName name="A125206310C">#REF!,#REF!</definedName>
    <definedName name="A125206314L">#REF!,#REF!</definedName>
    <definedName name="A125206318W">#REF!,#REF!</definedName>
    <definedName name="A125206322L">#REF!,#REF!</definedName>
    <definedName name="A125206326W">#REF!,#REF!</definedName>
    <definedName name="A125206330L">#REF!,#REF!</definedName>
    <definedName name="A125206334W">#REF!,#REF!</definedName>
    <definedName name="A125206338F">#REF!,#REF!</definedName>
    <definedName name="A125206342W">#REF!,#REF!</definedName>
    <definedName name="A125206346F">#REF!,#REF!</definedName>
    <definedName name="A125206350W">#REF!,#REF!</definedName>
    <definedName name="A125206354F">#REF!,#REF!</definedName>
    <definedName name="A125206358R">#REF!,#REF!</definedName>
    <definedName name="A125206362F">#REF!,#REF!</definedName>
    <definedName name="A125206366R">#REF!,#REF!</definedName>
    <definedName name="A125206370F">#REF!,#REF!</definedName>
    <definedName name="A125206374R">#REF!,#REF!</definedName>
    <definedName name="A125206378X">#REF!,#REF!</definedName>
    <definedName name="A125206382R">#REF!,#REF!</definedName>
    <definedName name="A125206386X">#REF!,#REF!</definedName>
    <definedName name="A125206390R">#REF!,#REF!</definedName>
    <definedName name="A125206394X">#REF!,#REF!</definedName>
    <definedName name="A125206398J">#REF!,#REF!</definedName>
    <definedName name="A125206402L">#REF!,#REF!</definedName>
    <definedName name="A125206406W">#REF!,#REF!</definedName>
    <definedName name="A125206410L">#REF!,#REF!</definedName>
    <definedName name="A125206414W">#REF!,#REF!</definedName>
    <definedName name="A125206418F">#REF!,#REF!</definedName>
    <definedName name="A125206422W">#REF!,#REF!</definedName>
    <definedName name="A125206426F">#REF!,#REF!</definedName>
    <definedName name="A125206430W">#REF!,#REF!</definedName>
    <definedName name="A125206434F">#REF!,#REF!</definedName>
    <definedName name="A125206438R">#REF!,#REF!</definedName>
    <definedName name="A125206442F">#REF!,#REF!</definedName>
    <definedName name="A125206446R">#REF!,#REF!</definedName>
    <definedName name="A125206450F">#REF!,#REF!</definedName>
    <definedName name="A125206454R">#REF!,#REF!</definedName>
    <definedName name="A125206458X">#REF!,#REF!</definedName>
    <definedName name="A125206462R">#REF!,#REF!</definedName>
    <definedName name="A125206466X">#REF!,#REF!</definedName>
    <definedName name="A125206470R">#REF!,#REF!</definedName>
    <definedName name="A125206474X">#REF!,#REF!</definedName>
    <definedName name="A125206478J">#REF!,#REF!</definedName>
    <definedName name="A125206482X">#REF!,#REF!</definedName>
    <definedName name="A125206486J">#REF!,#REF!</definedName>
    <definedName name="A125206490X">#REF!,#REF!</definedName>
    <definedName name="A125206494J">#REF!,#REF!</definedName>
    <definedName name="A125206498T">#REF!,#REF!</definedName>
    <definedName name="A125206502W">#REF!,#REF!</definedName>
    <definedName name="A125206506F">#REF!,#REF!</definedName>
    <definedName name="A125206510W">#REF!,#REF!</definedName>
    <definedName name="A125206514F">#REF!,#REF!</definedName>
    <definedName name="A125206518R">#REF!,#REF!</definedName>
    <definedName name="A125206522F">#REF!,#REF!</definedName>
    <definedName name="A125206526R">#REF!,#REF!</definedName>
    <definedName name="A125206530F">#REF!,#REF!</definedName>
    <definedName name="A125206534R">#REF!,#REF!</definedName>
    <definedName name="A125206538X">#REF!,#REF!</definedName>
    <definedName name="A125206542R">#REF!,#REF!</definedName>
    <definedName name="A125206546X">#REF!,#REF!</definedName>
    <definedName name="A125206550R">#REF!,#REF!</definedName>
    <definedName name="A125206554X">#REF!,#REF!</definedName>
    <definedName name="A125206558J">#REF!,#REF!</definedName>
    <definedName name="A125206562X">#REF!,#REF!</definedName>
    <definedName name="A125206566J">#REF!,#REF!</definedName>
    <definedName name="A125206570X">#REF!,#REF!</definedName>
    <definedName name="A125206574J">#REF!,#REF!</definedName>
    <definedName name="A125206578T">#REF!,#REF!</definedName>
    <definedName name="A125206582J">#REF!,#REF!</definedName>
    <definedName name="A125206586T">#REF!,#REF!</definedName>
    <definedName name="A125206590J">#REF!,#REF!</definedName>
    <definedName name="A125206594T">#REF!,#REF!</definedName>
    <definedName name="A125206598A">#REF!,#REF!</definedName>
    <definedName name="A125206602F">#REF!,#REF!</definedName>
    <definedName name="A125206606R">#REF!,#REF!</definedName>
    <definedName name="A125206610F">#REF!,#REF!</definedName>
    <definedName name="A125206614R">#REF!,#REF!</definedName>
    <definedName name="A125206618X">#REF!,#REF!</definedName>
    <definedName name="A125206622R">#REF!,#REF!</definedName>
    <definedName name="A125206626X">#REF!,#REF!</definedName>
    <definedName name="A125206630R">#REF!,#REF!</definedName>
    <definedName name="A125206634X">#REF!,#REF!</definedName>
    <definedName name="A125206638J">#REF!,#REF!</definedName>
    <definedName name="A125206642X">#REF!,#REF!</definedName>
    <definedName name="A125206646J">#REF!,#REF!</definedName>
    <definedName name="A125206650X">#REF!,#REF!</definedName>
    <definedName name="A125206654J">#REF!,#REF!</definedName>
    <definedName name="A125206658T">#REF!,#REF!</definedName>
    <definedName name="A125206662J">#REF!,#REF!</definedName>
    <definedName name="A125206666T">#REF!,#REF!</definedName>
    <definedName name="A125206670J">#REF!,#REF!</definedName>
    <definedName name="A125206674T">#REF!,#REF!</definedName>
    <definedName name="A125206678A">#REF!,#REF!</definedName>
    <definedName name="A125206682T">#REF!,#REF!</definedName>
    <definedName name="A125206686A">#REF!,#REF!</definedName>
    <definedName name="A125206690T">#REF!,#REF!</definedName>
    <definedName name="A125206694A">#REF!,#REF!</definedName>
    <definedName name="A125206698K">#REF!,#REF!</definedName>
    <definedName name="A125206702R">#REF!,#REF!</definedName>
    <definedName name="A125206706X">#REF!,#REF!</definedName>
    <definedName name="A125206710R">#REF!,#REF!</definedName>
    <definedName name="A125206714X">#REF!,#REF!</definedName>
    <definedName name="A125206718J">#REF!,#REF!</definedName>
    <definedName name="A125206722X">#REF!,#REF!</definedName>
    <definedName name="A125206726J">#REF!,#REF!</definedName>
    <definedName name="A125206730X">#REF!,#REF!</definedName>
    <definedName name="A125206734J">#REF!,#REF!</definedName>
    <definedName name="A125206738T">#REF!,#REF!</definedName>
    <definedName name="A125206742J">#REF!,#REF!</definedName>
    <definedName name="A125206746T">#REF!,#REF!</definedName>
    <definedName name="A125206750J">#REF!,#REF!</definedName>
    <definedName name="A125206754T">#REF!,#REF!</definedName>
    <definedName name="A125206758A">#REF!,#REF!</definedName>
    <definedName name="A125206762T">#REF!,#REF!</definedName>
    <definedName name="A125206766A">#REF!,#REF!</definedName>
    <definedName name="A125206770T">#REF!,#REF!</definedName>
    <definedName name="A125206774A">#REF!,#REF!</definedName>
    <definedName name="A125206778K">#REF!,#REF!</definedName>
    <definedName name="A125206782A">#REF!,#REF!</definedName>
    <definedName name="A125206786K">#REF!,#REF!</definedName>
    <definedName name="A125206790A">#REF!,#REF!</definedName>
    <definedName name="A125206794K">#REF!,#REF!</definedName>
    <definedName name="A125206798V">#REF!,#REF!</definedName>
    <definedName name="A125206802X">#REF!,#REF!</definedName>
    <definedName name="A125206806J">#REF!,#REF!</definedName>
    <definedName name="A125206810X">#REF!,#REF!</definedName>
    <definedName name="A125206814J">#REF!,#REF!</definedName>
    <definedName name="A125206818T">#REF!,#REF!</definedName>
    <definedName name="A125206822J">#REF!,#REF!</definedName>
    <definedName name="A125206826T">#REF!,#REF!</definedName>
    <definedName name="A125206830J">#REF!,#REF!</definedName>
    <definedName name="A125206834T">#REF!,#REF!</definedName>
    <definedName name="A125206838A">#REF!,#REF!</definedName>
    <definedName name="A125206842T">#REF!,#REF!</definedName>
    <definedName name="A125206846A">#REF!,#REF!</definedName>
    <definedName name="A125206850T">#REF!,#REF!</definedName>
    <definedName name="A125206854A">#REF!,#REF!</definedName>
    <definedName name="A125206858K">#REF!,#REF!</definedName>
    <definedName name="A125206862A">#REF!,#REF!</definedName>
    <definedName name="A125206866K">#REF!,#REF!</definedName>
    <definedName name="A125206870A">#REF!,#REF!</definedName>
    <definedName name="A125206874K">#REF!,#REF!</definedName>
    <definedName name="A125206878V">#REF!,#REF!</definedName>
    <definedName name="A125206882K">#REF!,#REF!</definedName>
    <definedName name="A125206886V">#REF!,#REF!</definedName>
    <definedName name="A125206890K">#REF!,#REF!</definedName>
    <definedName name="A125206894V">#REF!,#REF!</definedName>
    <definedName name="A125206898C">#REF!,#REF!</definedName>
    <definedName name="A125206902J">#REF!,#REF!</definedName>
    <definedName name="A125206906T">#REF!,#REF!</definedName>
    <definedName name="A125206910J">#REF!,#REF!</definedName>
    <definedName name="A125206914T">#REF!,#REF!</definedName>
    <definedName name="A125206918A">#REF!,#REF!</definedName>
    <definedName name="A125206922T">#REF!,#REF!</definedName>
    <definedName name="A125206926A">#REF!,#REF!</definedName>
    <definedName name="A125206930T">#REF!,#REF!</definedName>
    <definedName name="A125206934A">#REF!,#REF!</definedName>
    <definedName name="A125206938K">#REF!,#REF!</definedName>
    <definedName name="A125206942A">#REF!,#REF!</definedName>
    <definedName name="A125206946K">#REF!,#REF!</definedName>
    <definedName name="A125206950A">#REF!,#REF!</definedName>
    <definedName name="A125206954K">#REF!,#REF!</definedName>
    <definedName name="A125206958V">#REF!,#REF!</definedName>
    <definedName name="A125206962K">#REF!,#REF!</definedName>
    <definedName name="A125206966V">#REF!,#REF!</definedName>
    <definedName name="A125206970K">#REF!,#REF!</definedName>
    <definedName name="A125206974V">#REF!,#REF!</definedName>
    <definedName name="A125206978C">#REF!,#REF!</definedName>
    <definedName name="A125206982V">#REF!,#REF!</definedName>
    <definedName name="A125206986C">#REF!,#REF!</definedName>
    <definedName name="A125206990V">#REF!,#REF!</definedName>
    <definedName name="A125206994C">#REF!,#REF!</definedName>
    <definedName name="A125206998L">#REF!,#REF!</definedName>
    <definedName name="A125207002V">#REF!,#REF!</definedName>
    <definedName name="A125207006C">#REF!,#REF!</definedName>
    <definedName name="A125207010V">#REF!,#REF!</definedName>
    <definedName name="A125207014C">#REF!,#REF!</definedName>
    <definedName name="A125207018L">#REF!,#REF!</definedName>
    <definedName name="A125207022C">#REF!,#REF!</definedName>
    <definedName name="A125207026L">#REF!,#REF!</definedName>
    <definedName name="A125207030C">#REF!,#REF!</definedName>
    <definedName name="A125207034L">#REF!,#REF!</definedName>
    <definedName name="A125208126R">#REF!,#REF!</definedName>
    <definedName name="A125208130F">#REF!,#REF!</definedName>
    <definedName name="A125208134R">#REF!,#REF!</definedName>
    <definedName name="A125208138X">#REF!,#REF!</definedName>
    <definedName name="A125208142R">#REF!,#REF!</definedName>
    <definedName name="A125208146X">#REF!,#REF!</definedName>
    <definedName name="A125208150R">#REF!,#REF!</definedName>
    <definedName name="A125208154X">#REF!,#REF!</definedName>
    <definedName name="A125208158J">#REF!,#REF!</definedName>
    <definedName name="A125208162X">#REF!,#REF!</definedName>
    <definedName name="A125208166J">#REF!,#REF!</definedName>
    <definedName name="A125208170X">#REF!,#REF!</definedName>
    <definedName name="A125208174J">#REF!,#REF!</definedName>
    <definedName name="A125208178T">#REF!,#REF!</definedName>
    <definedName name="A125208182J">#REF!,#REF!</definedName>
    <definedName name="A125208186T">#REF!,#REF!</definedName>
    <definedName name="A125208190J">#REF!,#REF!</definedName>
    <definedName name="A125208194T">#REF!,#REF!</definedName>
    <definedName name="A125208198A">#REF!,#REF!</definedName>
    <definedName name="A125208202F">#REF!,#REF!</definedName>
    <definedName name="A125208206R">#REF!,#REF!</definedName>
    <definedName name="A125208210F">#REF!,#REF!</definedName>
    <definedName name="A125208214R">#REF!,#REF!</definedName>
    <definedName name="A125208218X">#REF!,#REF!</definedName>
    <definedName name="A125208222R">#REF!,#REF!</definedName>
    <definedName name="A125208226X">#REF!,#REF!</definedName>
    <definedName name="A125208230R">#REF!,#REF!</definedName>
    <definedName name="A125208234X">#REF!,#REF!</definedName>
    <definedName name="A125208238J">#REF!,#REF!</definedName>
    <definedName name="A125208242X">#REF!,#REF!</definedName>
    <definedName name="A125208246J">#REF!,#REF!</definedName>
    <definedName name="A125208250X">#REF!,#REF!</definedName>
    <definedName name="A125208254J">#REF!,#REF!</definedName>
    <definedName name="A125208258T">#REF!,#REF!</definedName>
    <definedName name="A125209350A">#REF!,#REF!</definedName>
    <definedName name="A125209354K">#REF!,#REF!</definedName>
    <definedName name="A125209358V">#REF!,#REF!</definedName>
    <definedName name="A125209362K">#REF!,#REF!</definedName>
    <definedName name="A125209366V">#REF!,#REF!</definedName>
    <definedName name="A125209370K">#REF!,#REF!</definedName>
    <definedName name="A125209374V">#REF!,#REF!</definedName>
    <definedName name="A125209378C">#REF!,#REF!</definedName>
    <definedName name="A125209382V">#REF!,#REF!</definedName>
    <definedName name="A125209386C">#REF!,#REF!</definedName>
    <definedName name="A125209390V">#REF!,#REF!</definedName>
    <definedName name="A125209394C">#REF!,#REF!</definedName>
    <definedName name="A125209398L">#REF!,#REF!</definedName>
    <definedName name="A125209402T">#REF!,#REF!</definedName>
    <definedName name="A125209406A">#REF!,#REF!</definedName>
    <definedName name="A125209410T">#REF!,#REF!</definedName>
    <definedName name="A125209414A">#REF!,#REF!</definedName>
    <definedName name="A125209418K">#REF!,#REF!</definedName>
    <definedName name="A125209422A">#REF!,#REF!</definedName>
    <definedName name="A125209426K">#REF!,#REF!</definedName>
    <definedName name="A125209430A">#REF!,#REF!</definedName>
    <definedName name="A125209434K">#REF!,#REF!</definedName>
    <definedName name="A125209438V">#REF!,#REF!</definedName>
    <definedName name="A125209442K">#REF!,#REF!</definedName>
    <definedName name="A125209446V">#REF!,#REF!</definedName>
    <definedName name="A125209450K">#REF!,#REF!</definedName>
    <definedName name="A125209454V">#REF!,#REF!</definedName>
    <definedName name="A125209458C">#REF!,#REF!</definedName>
    <definedName name="A125209462V">#REF!,#REF!</definedName>
    <definedName name="A125209466C">#REF!,#REF!</definedName>
    <definedName name="A125209470V">#REF!,#REF!</definedName>
    <definedName name="A125209474C">#REF!,#REF!</definedName>
    <definedName name="A125209478L">#REF!,#REF!</definedName>
    <definedName name="A125209482C">#REF!,#REF!</definedName>
    <definedName name="A125210574K">#REF!,#REF!</definedName>
    <definedName name="A125210578V">#REF!,#REF!</definedName>
    <definedName name="A125210582K">#REF!,#REF!</definedName>
    <definedName name="A125210586V">#REF!,#REF!</definedName>
    <definedName name="A125210590K">#REF!,#REF!</definedName>
    <definedName name="A125210594V">#REF!,#REF!</definedName>
    <definedName name="A125210598C">#REF!,#REF!</definedName>
    <definedName name="A125210602J">#REF!,#REF!</definedName>
    <definedName name="A125210606T">#REF!,#REF!</definedName>
    <definedName name="A125210610J">#REF!,#REF!</definedName>
    <definedName name="A125210614T">#REF!,#REF!</definedName>
    <definedName name="A125210618A">#REF!,#REF!</definedName>
    <definedName name="A125210622T">#REF!,#REF!</definedName>
    <definedName name="A125210626A">#REF!,#REF!</definedName>
    <definedName name="A125210630T">#REF!,#REF!</definedName>
    <definedName name="A125210634A">#REF!,#REF!</definedName>
    <definedName name="A125210638K">#REF!,#REF!</definedName>
    <definedName name="A125210642A">#REF!,#REF!</definedName>
    <definedName name="A125210646K">#REF!,#REF!</definedName>
    <definedName name="A125210650A">#REF!,#REF!</definedName>
    <definedName name="A125210654K">#REF!,#REF!</definedName>
    <definedName name="A125210658V">#REF!,#REF!</definedName>
    <definedName name="A125210662K">#REF!,#REF!</definedName>
    <definedName name="A125210666V">#REF!,#REF!</definedName>
    <definedName name="A125210670K">#REF!,#REF!</definedName>
    <definedName name="A125210674V">#REF!,#REF!</definedName>
    <definedName name="A125210678C">#REF!,#REF!</definedName>
    <definedName name="A125210682V">#REF!,#REF!</definedName>
    <definedName name="A125210686C">#REF!,#REF!</definedName>
    <definedName name="A125210690V">#REF!,#REF!</definedName>
    <definedName name="A125210694C">#REF!,#REF!</definedName>
    <definedName name="A125210698L">#REF!,#REF!</definedName>
    <definedName name="A125210702T">#REF!,#REF!</definedName>
    <definedName name="A125210706A">#REF!,#REF!</definedName>
    <definedName name="A125211798R">#REF!,#REF!</definedName>
    <definedName name="A125211802V">#REF!,#REF!</definedName>
    <definedName name="A125211806C">#REF!,#REF!</definedName>
    <definedName name="A125211810V">#REF!,#REF!</definedName>
    <definedName name="A125211814C">#REF!,#REF!</definedName>
    <definedName name="A125211818L">#REF!,#REF!</definedName>
    <definedName name="A125211822C">#REF!,#REF!</definedName>
    <definedName name="A125211826L">#REF!,#REF!</definedName>
    <definedName name="A125211830C">#REF!,#REF!</definedName>
    <definedName name="A125211834L">#REF!,#REF!</definedName>
    <definedName name="A125211838W">#REF!,#REF!</definedName>
    <definedName name="A125211842L">#REF!,#REF!</definedName>
    <definedName name="A125211846W">#REF!,#REF!</definedName>
    <definedName name="A125211850L">#REF!,#REF!</definedName>
    <definedName name="A125211854W">#REF!,#REF!</definedName>
    <definedName name="A125211858F">#REF!,#REF!</definedName>
    <definedName name="A125211862W">#REF!,#REF!</definedName>
    <definedName name="A125211866F">#REF!,#REF!</definedName>
    <definedName name="A125211870W">#REF!,#REF!</definedName>
    <definedName name="A125211874F">#REF!,#REF!</definedName>
    <definedName name="A125211878R">#REF!,#REF!</definedName>
    <definedName name="A125211882F">#REF!,#REF!</definedName>
    <definedName name="A125211886R">#REF!,#REF!</definedName>
    <definedName name="A125211890F">#REF!,#REF!</definedName>
    <definedName name="A125211894R">#REF!,#REF!</definedName>
    <definedName name="A125211898X">#REF!,#REF!</definedName>
    <definedName name="A125211902C">#REF!,#REF!</definedName>
    <definedName name="A125211906L">#REF!,#REF!</definedName>
    <definedName name="A125211910C">#REF!,#REF!</definedName>
    <definedName name="A125211914L">#REF!,#REF!</definedName>
    <definedName name="A125211918W">#REF!,#REF!</definedName>
    <definedName name="A125211922L">#REF!,#REF!</definedName>
    <definedName name="A125211926W">#REF!,#REF!</definedName>
    <definedName name="A125211930L">#REF!,#REF!</definedName>
    <definedName name="A125213022T">#REF!,#REF!</definedName>
    <definedName name="A125213026A">#REF!,#REF!</definedName>
    <definedName name="A125213030T">#REF!,#REF!</definedName>
    <definedName name="A125213034A">#REF!,#REF!</definedName>
    <definedName name="A125213038K">#REF!,#REF!</definedName>
    <definedName name="A125213042A">#REF!,#REF!</definedName>
    <definedName name="A125213046K">#REF!,#REF!</definedName>
    <definedName name="A125213050A">#REF!,#REF!</definedName>
    <definedName name="A125213054K">#REF!,#REF!</definedName>
    <definedName name="A125213058V">#REF!,#REF!</definedName>
    <definedName name="A125213062K">#REF!,#REF!</definedName>
    <definedName name="A125213066V">#REF!,#REF!</definedName>
    <definedName name="A125213070K">#REF!,#REF!</definedName>
    <definedName name="A125213074V">#REF!,#REF!</definedName>
    <definedName name="A125213078C">#REF!,#REF!</definedName>
    <definedName name="A125213082V">#REF!,#REF!</definedName>
    <definedName name="A125213086C">#REF!,#REF!</definedName>
    <definedName name="A125213090V">#REF!,#REF!</definedName>
    <definedName name="A125213094C">#REF!,#REF!</definedName>
    <definedName name="A125213098L">#REF!,#REF!</definedName>
    <definedName name="A125213102T">#REF!,#REF!</definedName>
    <definedName name="A125213106A">#REF!,#REF!</definedName>
    <definedName name="A125213110T">#REF!,#REF!</definedName>
    <definedName name="A125213114A">#REF!,#REF!</definedName>
    <definedName name="A125213118K">#REF!,#REF!</definedName>
    <definedName name="A125213122A">#REF!,#REF!</definedName>
    <definedName name="A125213126K">#REF!,#REF!</definedName>
    <definedName name="A125213130A">#REF!,#REF!</definedName>
    <definedName name="A125213134K">#REF!,#REF!</definedName>
    <definedName name="A125213138V">#REF!,#REF!</definedName>
    <definedName name="A125213142K">#REF!,#REF!</definedName>
    <definedName name="A125213146V">#REF!,#REF!</definedName>
    <definedName name="A125213150K">#REF!,#REF!</definedName>
    <definedName name="A125213154V">#REF!,#REF!</definedName>
    <definedName name="A125213158C">#REF!,#REF!</definedName>
    <definedName name="A125213162V">#REF!,#REF!</definedName>
    <definedName name="A125213166C">#REF!,#REF!</definedName>
    <definedName name="A125213170V">#REF!,#REF!</definedName>
    <definedName name="A125213174C">#REF!,#REF!</definedName>
    <definedName name="A125213178L">#REF!,#REF!</definedName>
    <definedName name="A125213182C">#REF!,#REF!</definedName>
    <definedName name="A125213186L">#REF!,#REF!</definedName>
    <definedName name="A125213190C">#REF!,#REF!</definedName>
    <definedName name="A125213194L">#REF!,#REF!</definedName>
    <definedName name="A125213198W">#REF!,#REF!</definedName>
    <definedName name="A125213202A">#REF!,#REF!</definedName>
    <definedName name="A125213206K">#REF!,#REF!</definedName>
    <definedName name="A125213210A">#REF!,#REF!</definedName>
    <definedName name="A125213214K">#REF!,#REF!</definedName>
    <definedName name="A125213218V">#REF!,#REF!</definedName>
    <definedName name="A125213222K">#REF!,#REF!</definedName>
    <definedName name="A125213226V">#REF!,#REF!</definedName>
    <definedName name="A125213230K">#REF!,#REF!</definedName>
    <definedName name="A125213234V">#REF!,#REF!</definedName>
    <definedName name="A125213238C">#REF!,#REF!</definedName>
    <definedName name="A125213242V">#REF!,#REF!</definedName>
    <definedName name="A125213246C">#REF!,#REF!</definedName>
    <definedName name="A125213250V">#REF!,#REF!</definedName>
    <definedName name="A125213254C">#REF!,#REF!</definedName>
    <definedName name="A125213258L">#REF!,#REF!</definedName>
    <definedName name="A125213262C">#REF!,#REF!</definedName>
    <definedName name="A125213266L">#REF!,#REF!</definedName>
    <definedName name="A125213270C">#REF!,#REF!</definedName>
    <definedName name="A125213274L">#REF!,#REF!</definedName>
    <definedName name="A125213278W">#REF!,#REF!</definedName>
    <definedName name="A125213282L">#REF!,#REF!</definedName>
    <definedName name="A125213286W">#REF!,#REF!</definedName>
    <definedName name="A125213290L">#REF!,#REF!</definedName>
    <definedName name="A125213294W">#REF!,#REF!</definedName>
    <definedName name="A125213298F">#REF!,#REF!</definedName>
    <definedName name="A125213302K">#REF!,#REF!</definedName>
    <definedName name="A125213306V">#REF!,#REF!</definedName>
    <definedName name="A125213310K">#REF!,#REF!</definedName>
    <definedName name="A125213314V">#REF!,#REF!</definedName>
    <definedName name="A125213318C">#REF!,#REF!</definedName>
    <definedName name="A125213322V">#REF!,#REF!</definedName>
    <definedName name="A125213326C">#REF!,#REF!</definedName>
    <definedName name="A125213330V">#REF!,#REF!</definedName>
    <definedName name="A125213334C">#REF!,#REF!</definedName>
    <definedName name="A125213338L">#REF!,#REF!</definedName>
    <definedName name="A125213342C">#REF!,#REF!</definedName>
    <definedName name="A125213346L">#REF!,#REF!</definedName>
    <definedName name="A125213350C">#REF!,#REF!</definedName>
    <definedName name="A125213354L">#REF!,#REF!</definedName>
    <definedName name="A125213358W">#REF!,#REF!</definedName>
    <definedName name="A125213362L">#REF!,#REF!</definedName>
    <definedName name="A125213366W">#REF!,#REF!</definedName>
    <definedName name="A125213370L">#REF!,#REF!</definedName>
    <definedName name="A125213374W">#REF!,#REF!</definedName>
    <definedName name="A125213378F">#REF!,#REF!</definedName>
    <definedName name="A125213382W">#REF!,#REF!</definedName>
    <definedName name="A125213386F">#REF!,#REF!</definedName>
    <definedName name="A125213390W">#REF!,#REF!</definedName>
    <definedName name="A125213394F">#REF!,#REF!</definedName>
    <definedName name="A125213398R">#REF!,#REF!</definedName>
    <definedName name="A125213402V">#REF!,#REF!</definedName>
    <definedName name="A125213406C">#REF!,#REF!</definedName>
    <definedName name="A125213410V">#REF!,#REF!</definedName>
    <definedName name="A125213414C">#REF!,#REF!</definedName>
    <definedName name="A125213418L">#REF!,#REF!</definedName>
    <definedName name="A125213422C">#REF!,#REF!</definedName>
    <definedName name="A125213426L">#REF!,#REF!</definedName>
    <definedName name="A125213430C">#REF!,#REF!</definedName>
    <definedName name="A125213434L">#REF!,#REF!</definedName>
    <definedName name="A125213438W">#REF!,#REF!</definedName>
    <definedName name="A125213442L">#REF!,#REF!</definedName>
    <definedName name="A125213446W">#REF!,#REF!</definedName>
    <definedName name="A125213450L">#REF!,#REF!</definedName>
    <definedName name="A125213454W">#REF!,#REF!</definedName>
    <definedName name="A125213458F">#REF!,#REF!</definedName>
    <definedName name="A125213462W">#REF!,#REF!</definedName>
    <definedName name="A125213466F">#REF!,#REF!</definedName>
    <definedName name="A125213470W">#REF!,#REF!</definedName>
    <definedName name="A125213474F">#REF!,#REF!</definedName>
    <definedName name="A125213478R">#REF!,#REF!</definedName>
    <definedName name="A125213482F">#REF!,#REF!</definedName>
    <definedName name="A125213486R">#REF!,#REF!</definedName>
    <definedName name="A125213490F">#REF!,#REF!</definedName>
    <definedName name="A125213494R">#REF!,#REF!</definedName>
    <definedName name="A125213498X">#REF!,#REF!</definedName>
    <definedName name="A125213502C">#REF!,#REF!</definedName>
    <definedName name="A125213506L">#REF!,#REF!</definedName>
    <definedName name="A125213510C">#REF!,#REF!</definedName>
    <definedName name="A125213514L">#REF!,#REF!</definedName>
    <definedName name="A125213518W">#REF!,#REF!</definedName>
    <definedName name="A125213522L">#REF!,#REF!</definedName>
    <definedName name="A125213526W">#REF!,#REF!</definedName>
    <definedName name="A125213530L">#REF!,#REF!</definedName>
    <definedName name="A125213534W">#REF!,#REF!</definedName>
    <definedName name="A125213538F">#REF!,#REF!</definedName>
    <definedName name="A125213542W">#REF!,#REF!</definedName>
    <definedName name="A125213546F">#REF!,#REF!</definedName>
    <definedName name="A125213550W">#REF!,#REF!</definedName>
    <definedName name="A125213554F">#REF!,#REF!</definedName>
    <definedName name="A125213558R">#REF!,#REF!</definedName>
    <definedName name="A125213562F">#REF!,#REF!</definedName>
    <definedName name="A125213566R">#REF!,#REF!</definedName>
    <definedName name="A125213570F">#REF!,#REF!</definedName>
    <definedName name="A125213574R">#REF!,#REF!</definedName>
    <definedName name="A125213578X">#REF!,#REF!</definedName>
    <definedName name="A125213582R">#REF!,#REF!</definedName>
    <definedName name="A125213586X">#REF!,#REF!</definedName>
    <definedName name="A125213590R">#REF!,#REF!</definedName>
    <definedName name="A125213594X">#REF!,#REF!</definedName>
    <definedName name="A125213598J">#REF!,#REF!</definedName>
    <definedName name="A125213602L">#REF!,#REF!</definedName>
    <definedName name="A125213606W">#REF!,#REF!</definedName>
    <definedName name="A125213610L">#REF!,#REF!</definedName>
    <definedName name="A125213614W">#REF!,#REF!</definedName>
    <definedName name="A125213618F">#REF!,#REF!</definedName>
    <definedName name="A125213622W">#REF!,#REF!</definedName>
    <definedName name="A125213626F">#REF!,#REF!</definedName>
    <definedName name="A125213630W">#REF!,#REF!</definedName>
    <definedName name="A125213634F">#REF!,#REF!</definedName>
    <definedName name="A125213638R">#REF!,#REF!</definedName>
    <definedName name="A125213642F">#REF!,#REF!</definedName>
    <definedName name="A125213646R">#REF!,#REF!</definedName>
    <definedName name="A125213650F">#REF!,#REF!</definedName>
    <definedName name="A125213654R">#REF!,#REF!</definedName>
    <definedName name="A125213658X">#REF!,#REF!</definedName>
    <definedName name="A125213662R">#REF!,#REF!</definedName>
    <definedName name="A125213666X">#REF!,#REF!</definedName>
    <definedName name="A125213670R">#REF!,#REF!</definedName>
    <definedName name="A125213674X">#REF!,#REF!</definedName>
    <definedName name="A125213678J">#REF!,#REF!</definedName>
    <definedName name="A125213682X">#REF!,#REF!</definedName>
    <definedName name="A125213686J">#REF!,#REF!</definedName>
    <definedName name="A125213690X">#REF!,#REF!</definedName>
    <definedName name="A125213694J">#REF!,#REF!</definedName>
    <definedName name="A125213698T">#REF!,#REF!</definedName>
    <definedName name="A125213702W">#REF!,#REF!</definedName>
    <definedName name="A125213706F">#REF!,#REF!</definedName>
    <definedName name="A125213710W">#REF!,#REF!</definedName>
    <definedName name="A125213714F">#REF!,#REF!</definedName>
    <definedName name="A125213718R">#REF!,#REF!</definedName>
    <definedName name="A125213722F">#REF!,#REF!</definedName>
    <definedName name="A125213726R">#REF!,#REF!</definedName>
    <definedName name="A125213730F">#REF!,#REF!</definedName>
    <definedName name="A125213734R">#REF!,#REF!</definedName>
    <definedName name="A125213738X">#REF!,#REF!</definedName>
    <definedName name="A125213742R">#REF!,#REF!</definedName>
    <definedName name="A125213746X">#REF!,#REF!</definedName>
    <definedName name="A125213750R">#REF!,#REF!</definedName>
    <definedName name="A125213754X">#REF!,#REF!</definedName>
    <definedName name="A125213758J">#REF!,#REF!</definedName>
    <definedName name="A125213762X">#REF!,#REF!</definedName>
    <definedName name="A125213766J">#REF!,#REF!</definedName>
    <definedName name="A125213770X">#REF!,#REF!</definedName>
    <definedName name="A125213774J">#REF!,#REF!</definedName>
    <definedName name="A125213778T">#REF!,#REF!</definedName>
    <definedName name="A125213782J">#REF!,#REF!</definedName>
    <definedName name="A125213786T">#REF!,#REF!</definedName>
    <definedName name="A125213790J">#REF!,#REF!</definedName>
    <definedName name="A125213794T">#REF!,#REF!</definedName>
    <definedName name="A125213798A">#REF!,#REF!</definedName>
    <definedName name="A125213802F">#REF!,#REF!</definedName>
    <definedName name="A125213806R">#REF!,#REF!</definedName>
    <definedName name="A125213810F">#REF!,#REF!</definedName>
    <definedName name="A125213814R">#REF!,#REF!</definedName>
    <definedName name="A125213818X">#REF!,#REF!</definedName>
    <definedName name="A125213822R">#REF!,#REF!</definedName>
    <definedName name="A125213826X">#REF!,#REF!</definedName>
    <definedName name="A125213830R">#REF!,#REF!</definedName>
    <definedName name="A125213834X">#REF!,#REF!</definedName>
    <definedName name="A125213838J">#REF!,#REF!</definedName>
    <definedName name="A125213842X">#REF!,#REF!</definedName>
    <definedName name="A125213846J">#REF!,#REF!</definedName>
    <definedName name="A125213850X">#REF!,#REF!</definedName>
    <definedName name="A125213854J">#REF!,#REF!</definedName>
    <definedName name="A125213858T">#REF!,#REF!</definedName>
    <definedName name="A125213862J">#REF!,#REF!</definedName>
    <definedName name="A125213866T">#REF!,#REF!</definedName>
    <definedName name="A125213870J">#REF!,#REF!</definedName>
    <definedName name="A125213874T">#REF!,#REF!</definedName>
    <definedName name="A125213878A">#REF!,#REF!</definedName>
    <definedName name="A125213882T">#REF!,#REF!</definedName>
    <definedName name="A125213886A">#REF!,#REF!</definedName>
    <definedName name="A125213890T">#REF!,#REF!</definedName>
    <definedName name="A125213894A">#REF!,#REF!</definedName>
    <definedName name="A125213898K">#REF!,#REF!</definedName>
    <definedName name="A125213902R">#REF!,#REF!</definedName>
    <definedName name="A125213906X">#REF!,#REF!</definedName>
    <definedName name="A125213910R">#REF!,#REF!</definedName>
    <definedName name="A125213914X">#REF!,#REF!</definedName>
    <definedName name="A125213918J">#REF!,#REF!</definedName>
    <definedName name="A125213922X">#REF!,#REF!</definedName>
    <definedName name="A125213926J">#REF!,#REF!</definedName>
    <definedName name="A125213930X">#REF!,#REF!</definedName>
    <definedName name="A125213934J">#REF!,#REF!</definedName>
    <definedName name="A125213938T">#REF!,#REF!</definedName>
    <definedName name="A125213942J">#REF!,#REF!</definedName>
    <definedName name="A125213946T">#REF!,#REF!</definedName>
    <definedName name="A125213950J">#REF!,#REF!</definedName>
    <definedName name="A125213954T">#REF!,#REF!</definedName>
    <definedName name="A125213958A">#REF!,#REF!</definedName>
    <definedName name="A125213962T">#REF!,#REF!</definedName>
    <definedName name="A125213966A">#REF!,#REF!</definedName>
    <definedName name="A125213970T">#REF!,#REF!</definedName>
    <definedName name="A125213974A">#REF!,#REF!</definedName>
    <definedName name="A125213978K">#REF!,#REF!</definedName>
    <definedName name="A125213982A">#REF!,#REF!</definedName>
    <definedName name="A125213986K">#REF!,#REF!</definedName>
    <definedName name="A125213990A">#REF!,#REF!</definedName>
    <definedName name="A125213994K">#REF!,#REF!</definedName>
    <definedName name="A125213998V">#REF!,#REF!</definedName>
    <definedName name="A125214002A">#REF!,#REF!</definedName>
    <definedName name="A125214006K">#REF!,#REF!</definedName>
    <definedName name="A125214010A">#REF!,#REF!</definedName>
    <definedName name="A125214014K">#REF!,#REF!</definedName>
    <definedName name="A125214018V">#REF!,#REF!</definedName>
    <definedName name="A125214022K">#REF!,#REF!</definedName>
    <definedName name="A125214026V">#REF!,#REF!</definedName>
    <definedName name="A125214030K">#REF!,#REF!</definedName>
    <definedName name="A125214034V">#REF!,#REF!</definedName>
    <definedName name="A125214038C">#REF!,#REF!</definedName>
    <definedName name="A125214042V">#REF!,#REF!</definedName>
    <definedName name="A125214046C">#REF!,#REF!</definedName>
    <definedName name="A125214050V">#REF!,#REF!</definedName>
    <definedName name="A125214054C">#REF!,#REF!</definedName>
    <definedName name="A125214058L">#REF!,#REF!</definedName>
    <definedName name="A125214062C">#REF!,#REF!</definedName>
    <definedName name="A125214066L">#REF!,#REF!</definedName>
    <definedName name="A125214070C">#REF!,#REF!</definedName>
    <definedName name="A125214074L">#REF!,#REF!</definedName>
    <definedName name="A125214078W">#REF!,#REF!</definedName>
    <definedName name="A125214082L">#REF!,#REF!</definedName>
    <definedName name="A125214086W">#REF!,#REF!</definedName>
    <definedName name="A125214090L">#REF!,#REF!</definedName>
    <definedName name="A125214094W">#REF!,#REF!</definedName>
    <definedName name="A125214098F">#REF!,#REF!</definedName>
    <definedName name="A125214102K">#REF!,#REF!</definedName>
    <definedName name="A125214106V">#REF!,#REF!</definedName>
    <definedName name="A125214110K">#REF!,#REF!</definedName>
    <definedName name="A125214114V">#REF!,#REF!</definedName>
    <definedName name="A125214118C">#REF!,#REF!</definedName>
    <definedName name="A125214122V">#REF!,#REF!</definedName>
    <definedName name="A125214126C">#REF!,#REF!</definedName>
    <definedName name="A125214130V">#REF!,#REF!</definedName>
    <definedName name="A125214134C">#REF!,#REF!</definedName>
    <definedName name="A125214138L">#REF!,#REF!</definedName>
    <definedName name="A125214142C">#REF!,#REF!</definedName>
    <definedName name="A125214146L">#REF!,#REF!</definedName>
    <definedName name="A125214150C">#REF!,#REF!</definedName>
    <definedName name="A125214154L">#REF!,#REF!</definedName>
    <definedName name="A125214158W">#REF!,#REF!</definedName>
    <definedName name="A125214162L">#REF!,#REF!</definedName>
    <definedName name="A125214166W">#REF!,#REF!</definedName>
    <definedName name="A125214170L">#REF!,#REF!</definedName>
    <definedName name="A125214174W">#REF!,#REF!</definedName>
    <definedName name="A125214178F">#REF!,#REF!</definedName>
    <definedName name="A125214182W">#REF!,#REF!</definedName>
    <definedName name="A125214186F">#REF!,#REF!</definedName>
    <definedName name="A125214190W">#REF!,#REF!</definedName>
    <definedName name="A125214194F">#REF!,#REF!</definedName>
    <definedName name="A125214198R">#REF!,#REF!</definedName>
    <definedName name="A125214202V">#REF!,#REF!</definedName>
    <definedName name="A125214206C">#REF!,#REF!</definedName>
    <definedName name="A125214210V">#REF!,#REF!</definedName>
    <definedName name="A125214214C">#REF!,#REF!</definedName>
    <definedName name="A125214218L">#REF!,#REF!</definedName>
    <definedName name="A125214222C">#REF!,#REF!</definedName>
    <definedName name="A125214226L">#REF!,#REF!</definedName>
    <definedName name="A125214230C">#REF!,#REF!</definedName>
    <definedName name="A125214234L">#REF!,#REF!</definedName>
    <definedName name="A125214238W">#REF!,#REF!</definedName>
    <definedName name="A125214242L">#REF!,#REF!</definedName>
    <definedName name="A125214246W">#REF!,#REF!</definedName>
    <definedName name="A125214250L">#REF!,#REF!</definedName>
    <definedName name="A125214254W">#REF!,#REF!</definedName>
    <definedName name="A125214258F">#REF!,#REF!</definedName>
    <definedName name="A125214262W">#REF!,#REF!</definedName>
    <definedName name="A125214266F">#REF!,#REF!</definedName>
    <definedName name="A125214270W">#REF!,#REF!</definedName>
    <definedName name="A125214274F">#REF!,#REF!</definedName>
    <definedName name="A125214278R">#REF!,#REF!</definedName>
    <definedName name="A125214282F">#REF!,#REF!</definedName>
    <definedName name="A125214286R">#REF!,#REF!</definedName>
    <definedName name="A125214290F">#REF!,#REF!</definedName>
    <definedName name="A125214294R">#REF!,#REF!</definedName>
    <definedName name="A125214298X">#REF!,#REF!</definedName>
    <definedName name="A125214302C">#REF!,#REF!</definedName>
    <definedName name="A125214306L">#REF!,#REF!</definedName>
    <definedName name="A125214310C">#REF!,#REF!</definedName>
    <definedName name="A125214314L">#REF!,#REF!</definedName>
    <definedName name="A125214318W">#REF!,#REF!</definedName>
    <definedName name="A125214322L">#REF!,#REF!</definedName>
    <definedName name="A125214326W">#REF!,#REF!</definedName>
    <definedName name="A125214330L">#REF!,#REF!</definedName>
    <definedName name="A125214334W">#REF!,#REF!</definedName>
    <definedName name="A125214338F">#REF!,#REF!</definedName>
    <definedName name="A125214342W">#REF!,#REF!</definedName>
    <definedName name="A125214346F">#REF!,#REF!</definedName>
    <definedName name="A125214350W">#REF!,#REF!</definedName>
    <definedName name="A125214354F">#REF!,#REF!</definedName>
    <definedName name="A125214358R">#REF!,#REF!</definedName>
    <definedName name="A125214362F">#REF!,#REF!</definedName>
    <definedName name="A125214366R">#REF!,#REF!</definedName>
    <definedName name="A125214370F">#REF!,#REF!</definedName>
    <definedName name="A125214374R">#REF!,#REF!</definedName>
    <definedName name="A125214378X">#REF!,#REF!</definedName>
    <definedName name="A125215470J">#REF!,#REF!</definedName>
    <definedName name="A125215474T">#REF!,#REF!</definedName>
    <definedName name="A125215478A">#REF!,#REF!</definedName>
    <definedName name="A125215482T">#REF!,#REF!</definedName>
    <definedName name="A125215486A">#REF!,#REF!</definedName>
    <definedName name="A125215490T">#REF!,#REF!</definedName>
    <definedName name="A125215494A">#REF!,#REF!</definedName>
    <definedName name="A125215498K">#REF!,#REF!</definedName>
    <definedName name="A125215502R">#REF!,#REF!</definedName>
    <definedName name="A125215506X">#REF!,#REF!</definedName>
    <definedName name="A125215510R">#REF!,#REF!</definedName>
    <definedName name="A125215514X">#REF!,#REF!</definedName>
    <definedName name="A125215518J">#REF!,#REF!</definedName>
    <definedName name="A125215522X">#REF!,#REF!</definedName>
    <definedName name="A125215526J">#REF!,#REF!</definedName>
    <definedName name="A125215530X">#REF!,#REF!</definedName>
    <definedName name="A125215534J">#REF!,#REF!</definedName>
    <definedName name="A125215538T">#REF!,#REF!</definedName>
    <definedName name="A125215542J">#REF!,#REF!</definedName>
    <definedName name="A125215546T">#REF!,#REF!</definedName>
    <definedName name="A125215550J">#REF!,#REF!</definedName>
    <definedName name="A125215554T">#REF!,#REF!</definedName>
    <definedName name="A125215558A">#REF!,#REF!</definedName>
    <definedName name="A125215562T">#REF!,#REF!</definedName>
    <definedName name="A125215566A">#REF!,#REF!</definedName>
    <definedName name="A125215570T">#REF!,#REF!</definedName>
    <definedName name="A125215574A">#REF!,#REF!</definedName>
    <definedName name="A125215578K">#REF!,#REF!</definedName>
    <definedName name="A125215582A">#REF!,#REF!</definedName>
    <definedName name="A125215586K">#REF!,#REF!</definedName>
    <definedName name="A125215590A">#REF!,#REF!</definedName>
    <definedName name="A125215594K">#REF!,#REF!</definedName>
    <definedName name="A125215598V">#REF!,#REF!</definedName>
    <definedName name="A125215602X">#REF!,#REF!</definedName>
    <definedName name="A125216694L">#REF!,#REF!</definedName>
    <definedName name="A125216698W">#REF!,#REF!</definedName>
    <definedName name="A125216702A">#REF!,#REF!</definedName>
    <definedName name="A125216706K">#REF!,#REF!</definedName>
    <definedName name="A125216710A">#REF!,#REF!</definedName>
    <definedName name="A125216714K">#REF!,#REF!</definedName>
    <definedName name="A125216718V">#REF!,#REF!</definedName>
    <definedName name="A125216722K">#REF!,#REF!</definedName>
    <definedName name="A125216726V">#REF!,#REF!</definedName>
    <definedName name="A125216730K">#REF!,#REF!</definedName>
    <definedName name="A125216734V">#REF!,#REF!</definedName>
    <definedName name="A125216738C">#REF!,#REF!</definedName>
    <definedName name="A125216742V">#REF!,#REF!</definedName>
    <definedName name="A125216746C">#REF!,#REF!</definedName>
    <definedName name="A125216750V">#REF!,#REF!</definedName>
    <definedName name="A125216754C">#REF!,#REF!</definedName>
    <definedName name="A125216758L">#REF!,#REF!</definedName>
    <definedName name="A125216762C">#REF!,#REF!</definedName>
    <definedName name="A125216766L">#REF!,#REF!</definedName>
    <definedName name="A125216770C">#REF!,#REF!</definedName>
    <definedName name="A125216774L">#REF!,#REF!</definedName>
    <definedName name="A125216778W">#REF!,#REF!</definedName>
    <definedName name="A125216782L">#REF!,#REF!</definedName>
    <definedName name="A125216786W">#REF!,#REF!</definedName>
    <definedName name="A125216790L">#REF!,#REF!</definedName>
    <definedName name="A125216794W">#REF!,#REF!</definedName>
    <definedName name="A125216798F">#REF!,#REF!</definedName>
    <definedName name="A125216802K">#REF!,#REF!</definedName>
    <definedName name="A125216806V">#REF!,#REF!</definedName>
    <definedName name="A125216810K">#REF!,#REF!</definedName>
    <definedName name="A125216814V">#REF!,#REF!</definedName>
    <definedName name="A125216818C">#REF!,#REF!</definedName>
    <definedName name="A125216822V">#REF!,#REF!</definedName>
    <definedName name="A125216826C">#REF!,#REF!</definedName>
    <definedName name="A125217918F">#REF!,#REF!</definedName>
    <definedName name="A125217922W">#REF!,#REF!</definedName>
    <definedName name="A125217926F">#REF!,#REF!</definedName>
    <definedName name="A125217930W">#REF!,#REF!</definedName>
    <definedName name="A125217934F">#REF!,#REF!</definedName>
    <definedName name="A125217938R">#REF!,#REF!</definedName>
    <definedName name="A125217942F">#REF!,#REF!</definedName>
    <definedName name="A125217946R">#REF!,#REF!</definedName>
    <definedName name="A125217950F">#REF!,#REF!</definedName>
    <definedName name="A125217954R">#REF!,#REF!</definedName>
    <definedName name="A125217958X">#REF!,#REF!</definedName>
    <definedName name="A125217962R">#REF!,#REF!</definedName>
    <definedName name="A125217966X">#REF!,#REF!</definedName>
    <definedName name="A125217970R">#REF!,#REF!</definedName>
    <definedName name="A125217974X">#REF!,#REF!</definedName>
    <definedName name="A125217978J">#REF!,#REF!</definedName>
    <definedName name="A125217982X">#REF!,#REF!</definedName>
    <definedName name="A125217986J">#REF!,#REF!</definedName>
    <definedName name="A125217990X">#REF!,#REF!</definedName>
    <definedName name="A125217994J">#REF!,#REF!</definedName>
    <definedName name="A125217998T">#REF!,#REF!</definedName>
    <definedName name="A125218002X">#REF!,#REF!</definedName>
    <definedName name="A125218006J">#REF!,#REF!</definedName>
    <definedName name="A125218010X">#REF!,#REF!</definedName>
    <definedName name="A125218014J">#REF!,#REF!</definedName>
    <definedName name="A125218018T">#REF!,#REF!</definedName>
    <definedName name="A125218022J">#REF!,#REF!</definedName>
    <definedName name="A125218026T">#REF!,#REF!</definedName>
    <definedName name="A125218030J">#REF!,#REF!</definedName>
    <definedName name="A125218034T">#REF!,#REF!</definedName>
    <definedName name="A125218038A">#REF!,#REF!</definedName>
    <definedName name="A125218042T">#REF!,#REF!</definedName>
    <definedName name="A125218046A">#REF!,#REF!</definedName>
    <definedName name="A125218050T">#REF!,#REF!</definedName>
    <definedName name="A125219142V">#REF!,#REF!</definedName>
    <definedName name="A125219146C">#REF!,#REF!</definedName>
    <definedName name="A125219150V">#REF!,#REF!</definedName>
    <definedName name="A125219154C">#REF!,#REF!</definedName>
    <definedName name="A125219158L">#REF!,#REF!</definedName>
    <definedName name="A125219162C">#REF!,#REF!</definedName>
    <definedName name="A125219166L">#REF!,#REF!</definedName>
    <definedName name="A125219170C">#REF!,#REF!</definedName>
    <definedName name="A125219174L">#REF!,#REF!</definedName>
    <definedName name="A125219178W">#REF!,#REF!</definedName>
    <definedName name="A125219182L">#REF!,#REF!</definedName>
    <definedName name="A125219186W">#REF!,#REF!</definedName>
    <definedName name="A125219190L">#REF!,#REF!</definedName>
    <definedName name="A125219194W">#REF!,#REF!</definedName>
    <definedName name="A125219198F">#REF!,#REF!</definedName>
    <definedName name="A125219202K">#REF!,#REF!</definedName>
    <definedName name="A125219206V">#REF!,#REF!</definedName>
    <definedName name="A125219210K">#REF!,#REF!</definedName>
    <definedName name="A125219214V">#REF!,#REF!</definedName>
    <definedName name="A125219218C">#REF!,#REF!</definedName>
    <definedName name="A125219222V">#REF!,#REF!</definedName>
    <definedName name="A125219226C">#REF!,#REF!</definedName>
    <definedName name="A125219230V">#REF!,#REF!</definedName>
    <definedName name="A125219234C">#REF!,#REF!</definedName>
    <definedName name="A125219238L">#REF!,#REF!</definedName>
    <definedName name="A125219242C">#REF!,#REF!</definedName>
    <definedName name="A125219246L">#REF!,#REF!</definedName>
    <definedName name="A125219250C">#REF!,#REF!</definedName>
    <definedName name="A125219254L">#REF!,#REF!</definedName>
    <definedName name="A125219258W">#REF!,#REF!</definedName>
    <definedName name="A125219262L">#REF!,#REF!</definedName>
    <definedName name="A125219266W">#REF!,#REF!</definedName>
    <definedName name="A125219270L">#REF!,#REF!</definedName>
    <definedName name="A125219274W">#REF!,#REF!</definedName>
    <definedName name="A125220366C">#REF!,#REF!</definedName>
    <definedName name="A125220370V">#REF!,#REF!</definedName>
    <definedName name="A125220374C">#REF!,#REF!</definedName>
    <definedName name="A125220378L">#REF!,#REF!</definedName>
    <definedName name="A125220382C">#REF!,#REF!</definedName>
    <definedName name="A125220386L">#REF!,#REF!</definedName>
    <definedName name="A125220390C">#REF!,#REF!</definedName>
    <definedName name="A125220394L">#REF!,#REF!</definedName>
    <definedName name="A125220398W">#REF!,#REF!</definedName>
    <definedName name="A125220402A">#REF!,#REF!</definedName>
    <definedName name="A125220406K">#REF!,#REF!</definedName>
    <definedName name="A125220410A">#REF!,#REF!</definedName>
    <definedName name="A125220414K">#REF!,#REF!</definedName>
    <definedName name="A125220418V">#REF!,#REF!</definedName>
    <definedName name="A125220422K">#REF!,#REF!</definedName>
    <definedName name="A125220426V">#REF!,#REF!</definedName>
    <definedName name="A125220430K">#REF!,#REF!</definedName>
    <definedName name="A125220434V">#REF!,#REF!</definedName>
    <definedName name="A125220438C">#REF!,#REF!</definedName>
    <definedName name="A125220442V">#REF!,#REF!</definedName>
    <definedName name="A125220446C">#REF!,#REF!</definedName>
    <definedName name="A125220450V">#REF!,#REF!</definedName>
    <definedName name="A125220454C">#REF!,#REF!</definedName>
    <definedName name="A125220458L">#REF!,#REF!</definedName>
    <definedName name="A125220462C">#REF!,#REF!</definedName>
    <definedName name="A125220466L">#REF!,#REF!</definedName>
    <definedName name="A125220470C">#REF!,#REF!</definedName>
    <definedName name="A125220474L">#REF!,#REF!</definedName>
    <definedName name="A125220478W">#REF!,#REF!</definedName>
    <definedName name="A125220482L">#REF!,#REF!</definedName>
    <definedName name="A125220486W">#REF!,#REF!</definedName>
    <definedName name="A125220490L">#REF!,#REF!</definedName>
    <definedName name="A125220494W">#REF!,#REF!</definedName>
    <definedName name="A125220498F">#REF!,#REF!</definedName>
    <definedName name="A125220502K">#REF!,#REF!</definedName>
    <definedName name="A125220506V">#REF!,#REF!</definedName>
    <definedName name="A125220510K">#REF!,#REF!</definedName>
    <definedName name="A125220514V">#REF!,#REF!</definedName>
    <definedName name="A125220518C">#REF!,#REF!</definedName>
    <definedName name="A125220522V">#REF!,#REF!</definedName>
    <definedName name="A125220526C">#REF!,#REF!</definedName>
    <definedName name="A125220530V">#REF!,#REF!</definedName>
    <definedName name="A125220534C">#REF!,#REF!</definedName>
    <definedName name="A125220538L">#REF!,#REF!</definedName>
    <definedName name="A125220542C">#REF!,#REF!</definedName>
    <definedName name="A125220546L">#REF!,#REF!</definedName>
    <definedName name="A125220550C">#REF!,#REF!</definedName>
    <definedName name="A125220554L">#REF!,#REF!</definedName>
    <definedName name="A125220558W">#REF!,#REF!</definedName>
    <definedName name="A125220562L">#REF!,#REF!</definedName>
    <definedName name="A125220566W">#REF!,#REF!</definedName>
    <definedName name="A125220570L">#REF!,#REF!</definedName>
    <definedName name="A125220574W">#REF!,#REF!</definedName>
    <definedName name="A125220578F">#REF!,#REF!</definedName>
    <definedName name="A125220582W">#REF!,#REF!</definedName>
    <definedName name="A125220586F">#REF!,#REF!</definedName>
    <definedName name="A125220590W">#REF!,#REF!</definedName>
    <definedName name="A125220594F">#REF!,#REF!</definedName>
    <definedName name="A125220598R">#REF!,#REF!</definedName>
    <definedName name="A125220602V">#REF!,#REF!</definedName>
    <definedName name="A125220606C">#REF!,#REF!</definedName>
    <definedName name="A125220610V">#REF!,#REF!</definedName>
    <definedName name="A125220614C">#REF!,#REF!</definedName>
    <definedName name="A125220618L">#REF!,#REF!</definedName>
    <definedName name="A125220622C">#REF!,#REF!</definedName>
    <definedName name="A125220626L">#REF!,#REF!</definedName>
    <definedName name="A125220630C">#REF!,#REF!</definedName>
    <definedName name="A125220634L">#REF!,#REF!</definedName>
    <definedName name="A125220638W">#REF!,#REF!</definedName>
    <definedName name="A125220642L">#REF!,#REF!</definedName>
    <definedName name="A125220646W">#REF!,#REF!</definedName>
    <definedName name="A125220650L">#REF!,#REF!</definedName>
    <definedName name="A125220654W">#REF!,#REF!</definedName>
    <definedName name="A125220658F">#REF!,#REF!</definedName>
    <definedName name="A125220662W">#REF!,#REF!</definedName>
    <definedName name="A125220666F">#REF!,#REF!</definedName>
    <definedName name="A125220670W">#REF!,#REF!</definedName>
    <definedName name="A125220674F">#REF!,#REF!</definedName>
    <definedName name="A125220678R">#REF!,#REF!</definedName>
    <definedName name="A125220682F">#REF!,#REF!</definedName>
    <definedName name="A125220686R">#REF!,#REF!</definedName>
    <definedName name="A125220690F">#REF!,#REF!</definedName>
    <definedName name="A125220694R">#REF!,#REF!</definedName>
    <definedName name="A125220698X">#REF!,#REF!</definedName>
    <definedName name="A125220702C">#REF!,#REF!</definedName>
    <definedName name="A125220706L">#REF!,#REF!</definedName>
    <definedName name="A125220710C">#REF!,#REF!</definedName>
    <definedName name="A125220714L">#REF!,#REF!</definedName>
    <definedName name="A125220718W">#REF!,#REF!</definedName>
    <definedName name="A125220722L">#REF!,#REF!</definedName>
    <definedName name="A125220726W">#REF!,#REF!</definedName>
    <definedName name="A125220730L">#REF!,#REF!</definedName>
    <definedName name="A125220734W">#REF!,#REF!</definedName>
    <definedName name="A125220738F">#REF!,#REF!</definedName>
    <definedName name="A125220742W">#REF!,#REF!</definedName>
    <definedName name="A125220746F">#REF!,#REF!</definedName>
    <definedName name="A125220750W">#REF!,#REF!</definedName>
    <definedName name="A125220754F">#REF!,#REF!</definedName>
    <definedName name="A125220758R">#REF!,#REF!</definedName>
    <definedName name="A125220762F">#REF!,#REF!</definedName>
    <definedName name="A125220766R">#REF!,#REF!</definedName>
    <definedName name="A125220770F">#REF!,#REF!</definedName>
    <definedName name="A125220774R">#REF!,#REF!</definedName>
    <definedName name="A125220778X">#REF!,#REF!</definedName>
    <definedName name="A125220782R">#REF!,#REF!</definedName>
    <definedName name="A125220786X">#REF!,#REF!</definedName>
    <definedName name="A125220790R">#REF!,#REF!</definedName>
    <definedName name="A125220794X">#REF!,#REF!</definedName>
    <definedName name="A125220798J">#REF!,#REF!</definedName>
    <definedName name="A125220802L">#REF!,#REF!</definedName>
    <definedName name="A125220806W">#REF!,#REF!</definedName>
    <definedName name="A125220810L">#REF!,#REF!</definedName>
    <definedName name="A125220814W">#REF!,#REF!</definedName>
    <definedName name="A125220818F">#REF!,#REF!</definedName>
    <definedName name="A125220822W">#REF!,#REF!</definedName>
    <definedName name="A125220826F">#REF!,#REF!</definedName>
    <definedName name="A125220830W">#REF!,#REF!</definedName>
    <definedName name="A125220834F">#REF!,#REF!</definedName>
    <definedName name="A125220838R">#REF!,#REF!</definedName>
    <definedName name="A125220842F">#REF!,#REF!</definedName>
    <definedName name="A125220846R">#REF!,#REF!</definedName>
    <definedName name="A125220850F">#REF!,#REF!</definedName>
    <definedName name="A125220854R">#REF!,#REF!</definedName>
    <definedName name="A125220858X">#REF!,#REF!</definedName>
    <definedName name="A125220862R">#REF!,#REF!</definedName>
    <definedName name="A125220866X">#REF!,#REF!</definedName>
    <definedName name="A125220870R">#REF!,#REF!</definedName>
    <definedName name="A125220874X">#REF!,#REF!</definedName>
    <definedName name="A125220878J">#REF!,#REF!</definedName>
    <definedName name="A125220882X">#REF!,#REF!</definedName>
    <definedName name="A125220886J">#REF!,#REF!</definedName>
    <definedName name="A125220890X">#REF!,#REF!</definedName>
    <definedName name="A125220894J">#REF!,#REF!</definedName>
    <definedName name="A125220898T">#REF!,#REF!</definedName>
    <definedName name="A125220902W">#REF!,#REF!</definedName>
    <definedName name="A125220906F">#REF!,#REF!</definedName>
    <definedName name="A125220910W">#REF!,#REF!</definedName>
    <definedName name="A125220914F">#REF!,#REF!</definedName>
    <definedName name="A125220918R">#REF!,#REF!</definedName>
    <definedName name="A125220922F">#REF!,#REF!</definedName>
    <definedName name="A125220926R">#REF!,#REF!</definedName>
    <definedName name="A125220930F">#REF!,#REF!</definedName>
    <definedName name="A125220934R">#REF!,#REF!</definedName>
    <definedName name="A125220938X">#REF!,#REF!</definedName>
    <definedName name="A125220942R">#REF!,#REF!</definedName>
    <definedName name="A125220946X">#REF!,#REF!</definedName>
    <definedName name="A125220950R">#REF!,#REF!</definedName>
    <definedName name="A125220954X">#REF!,#REF!</definedName>
    <definedName name="A125220958J">#REF!,#REF!</definedName>
    <definedName name="A125220962X">#REF!,#REF!</definedName>
    <definedName name="A125220966J">#REF!,#REF!</definedName>
    <definedName name="A125220970X">#REF!,#REF!</definedName>
    <definedName name="A125220974J">#REF!,#REF!</definedName>
    <definedName name="A125220978T">#REF!,#REF!</definedName>
    <definedName name="A125220982J">#REF!,#REF!</definedName>
    <definedName name="A125220986T">#REF!,#REF!</definedName>
    <definedName name="A125220990J">#REF!,#REF!</definedName>
    <definedName name="A125220994T">#REF!,#REF!</definedName>
    <definedName name="A125220998A">#REF!,#REF!</definedName>
    <definedName name="A125221002J">#REF!,#REF!</definedName>
    <definedName name="A125221006T">#REF!,#REF!</definedName>
    <definedName name="A125221010J">#REF!,#REF!</definedName>
    <definedName name="A125221014T">#REF!,#REF!</definedName>
    <definedName name="A125221018A">#REF!,#REF!</definedName>
    <definedName name="A125221022T">#REF!,#REF!</definedName>
    <definedName name="A125221026A">#REF!,#REF!</definedName>
    <definedName name="A125221030T">#REF!,#REF!</definedName>
    <definedName name="A125221034A">#REF!,#REF!</definedName>
    <definedName name="A125221038K">#REF!,#REF!</definedName>
    <definedName name="A125221042A">#REF!,#REF!</definedName>
    <definedName name="A125221046K">#REF!,#REF!</definedName>
    <definedName name="A125221050A">#REF!,#REF!</definedName>
    <definedName name="A125221054K">#REF!,#REF!</definedName>
    <definedName name="A125221058V">#REF!,#REF!</definedName>
    <definedName name="A125221062K">#REF!,#REF!</definedName>
    <definedName name="A125221066V">#REF!,#REF!</definedName>
    <definedName name="A125221070K">#REF!,#REF!</definedName>
    <definedName name="A125221074V">#REF!,#REF!</definedName>
    <definedName name="A125221078C">#REF!,#REF!</definedName>
    <definedName name="A125221082V">#REF!,#REF!</definedName>
    <definedName name="A125221086C">#REF!,#REF!</definedName>
    <definedName name="A125221090V">#REF!,#REF!</definedName>
    <definedName name="A125221094C">#REF!,#REF!</definedName>
    <definedName name="A125221098L">#REF!,#REF!</definedName>
    <definedName name="A125221102T">#REF!,#REF!</definedName>
    <definedName name="A125221106A">#REF!,#REF!</definedName>
    <definedName name="A125221110T">#REF!,#REF!</definedName>
    <definedName name="A125221114A">#REF!,#REF!</definedName>
    <definedName name="A125221118K">#REF!,#REF!</definedName>
    <definedName name="A125221122A">#REF!,#REF!</definedName>
    <definedName name="A125221126K">#REF!,#REF!</definedName>
    <definedName name="A125221130A">#REF!,#REF!</definedName>
    <definedName name="A125221134K">#REF!,#REF!</definedName>
    <definedName name="A125221138V">#REF!,#REF!</definedName>
    <definedName name="A125221142K">#REF!,#REF!</definedName>
    <definedName name="A125221146V">#REF!,#REF!</definedName>
    <definedName name="A125221150K">#REF!,#REF!</definedName>
    <definedName name="A125221154V">#REF!,#REF!</definedName>
    <definedName name="A125221158C">#REF!,#REF!</definedName>
    <definedName name="A125221162V">#REF!,#REF!</definedName>
    <definedName name="A125221166C">#REF!,#REF!</definedName>
    <definedName name="A125221170V">#REF!,#REF!</definedName>
    <definedName name="A125221174C">#REF!,#REF!</definedName>
    <definedName name="A125221178L">#REF!,#REF!</definedName>
    <definedName name="A125221182C">#REF!,#REF!</definedName>
    <definedName name="A125221186L">#REF!,#REF!</definedName>
    <definedName name="A125221190C">#REF!,#REF!</definedName>
    <definedName name="A125221194L">#REF!,#REF!</definedName>
    <definedName name="A125221198W">#REF!,#REF!</definedName>
    <definedName name="A125221202A">#REF!,#REF!</definedName>
    <definedName name="A125221206K">#REF!,#REF!</definedName>
    <definedName name="A125221210A">#REF!,#REF!</definedName>
    <definedName name="A125221214K">#REF!,#REF!</definedName>
    <definedName name="A125221218V">#REF!,#REF!</definedName>
    <definedName name="A125221222K">#REF!,#REF!</definedName>
    <definedName name="A125221226V">#REF!,#REF!</definedName>
    <definedName name="A125221230K">#REF!,#REF!</definedName>
    <definedName name="A125221234V">#REF!,#REF!</definedName>
    <definedName name="A125221238C">#REF!,#REF!</definedName>
    <definedName name="A125221242V">#REF!,#REF!</definedName>
    <definedName name="A125221246C">#REF!,#REF!</definedName>
    <definedName name="A125221250V">#REF!,#REF!</definedName>
    <definedName name="A125221254C">#REF!,#REF!</definedName>
    <definedName name="A125221258L">#REF!,#REF!</definedName>
    <definedName name="A125221262C">#REF!,#REF!</definedName>
    <definedName name="A125221266L">#REF!,#REF!</definedName>
    <definedName name="A125221270C">#REF!,#REF!</definedName>
    <definedName name="A125221274L">#REF!,#REF!</definedName>
    <definedName name="A125221278W">#REF!,#REF!</definedName>
    <definedName name="A125221282L">#REF!,#REF!</definedName>
    <definedName name="A125221286W">#REF!,#REF!</definedName>
    <definedName name="A125221290L">#REF!,#REF!</definedName>
    <definedName name="A125221294W">#REF!,#REF!</definedName>
    <definedName name="A125221298F">#REF!,#REF!</definedName>
    <definedName name="A125221302K">#REF!,#REF!</definedName>
    <definedName name="A125221306V">#REF!,#REF!</definedName>
    <definedName name="A125221310K">#REF!,#REF!</definedName>
    <definedName name="A125221314V">#REF!,#REF!</definedName>
    <definedName name="A125221318C">#REF!,#REF!</definedName>
    <definedName name="A125221322V">#REF!,#REF!</definedName>
    <definedName name="A125221326C">#REF!,#REF!</definedName>
    <definedName name="A125221330V">#REF!,#REF!</definedName>
    <definedName name="A125221334C">#REF!,#REF!</definedName>
    <definedName name="A125221338L">#REF!,#REF!</definedName>
    <definedName name="A125221342C">#REF!,#REF!</definedName>
    <definedName name="A125221346L">#REF!,#REF!</definedName>
    <definedName name="A125221350C">#REF!,#REF!</definedName>
    <definedName name="A125221354L">#REF!,#REF!</definedName>
    <definedName name="A125221358W">#REF!,#REF!</definedName>
    <definedName name="A125221362L">#REF!,#REF!</definedName>
    <definedName name="A125221366W">#REF!,#REF!</definedName>
    <definedName name="A125221370L">#REF!,#REF!</definedName>
    <definedName name="A125221374W">#REF!,#REF!</definedName>
    <definedName name="A125221378F">#REF!,#REF!</definedName>
    <definedName name="A125221382W">#REF!,#REF!</definedName>
    <definedName name="A125221386F">#REF!,#REF!</definedName>
    <definedName name="A125221390W">#REF!,#REF!</definedName>
    <definedName name="A125221394F">#REF!,#REF!</definedName>
    <definedName name="A125221398R">#REF!,#REF!</definedName>
    <definedName name="A125221402V">#REF!,#REF!</definedName>
    <definedName name="A125221406C">#REF!,#REF!</definedName>
    <definedName name="A125221410V">#REF!,#REF!</definedName>
    <definedName name="A125221414C">#REF!,#REF!</definedName>
    <definedName name="A125221418L">#REF!,#REF!</definedName>
    <definedName name="A125221422C">#REF!,#REF!</definedName>
    <definedName name="A125221426L">#REF!,#REF!</definedName>
    <definedName name="A125221430C">#REF!,#REF!</definedName>
    <definedName name="A125221434L">#REF!,#REF!</definedName>
    <definedName name="A125221438W">#REF!,#REF!</definedName>
    <definedName name="A125221442L">#REF!,#REF!</definedName>
    <definedName name="A125221446W">#REF!,#REF!</definedName>
    <definedName name="A125221450L">#REF!,#REF!</definedName>
    <definedName name="A125221454W">#REF!,#REF!</definedName>
    <definedName name="A125221458F">#REF!,#REF!</definedName>
    <definedName name="A125221462W">#REF!,#REF!</definedName>
    <definedName name="A125221466F">#REF!,#REF!</definedName>
    <definedName name="A125221470W">#REF!,#REF!</definedName>
    <definedName name="A125221474F">#REF!,#REF!</definedName>
    <definedName name="A125221478R">#REF!,#REF!</definedName>
    <definedName name="A125221482F">#REF!,#REF!</definedName>
    <definedName name="A125221486R">#REF!,#REF!</definedName>
    <definedName name="A125221490F">#REF!,#REF!</definedName>
    <definedName name="A125221494R">#REF!,#REF!</definedName>
    <definedName name="A125221498X">#REF!,#REF!</definedName>
    <definedName name="A125221502C">#REF!,#REF!</definedName>
    <definedName name="A125221506L">#REF!,#REF!</definedName>
    <definedName name="A125221510C">#REF!,#REF!</definedName>
    <definedName name="A125221514L">#REF!,#REF!</definedName>
    <definedName name="A125221518W">#REF!,#REF!</definedName>
    <definedName name="A125221522L">#REF!,#REF!</definedName>
    <definedName name="A125221526W">#REF!,#REF!</definedName>
    <definedName name="A125221530L">#REF!,#REF!</definedName>
    <definedName name="A125221534W">#REF!,#REF!</definedName>
    <definedName name="A125221538F">#REF!,#REF!</definedName>
    <definedName name="A125221542W">#REF!,#REF!</definedName>
    <definedName name="A125221546F">#REF!,#REF!</definedName>
    <definedName name="A125221550W">#REF!,#REF!</definedName>
    <definedName name="A125221554F">#REF!,#REF!</definedName>
    <definedName name="A125221558R">#REF!,#REF!</definedName>
    <definedName name="A125221562F">#REF!,#REF!</definedName>
    <definedName name="A125221566R">#REF!,#REF!</definedName>
    <definedName name="A125221570F">#REF!,#REF!</definedName>
    <definedName name="A125221574R">#REF!,#REF!</definedName>
    <definedName name="A125221578X">#REF!,#REF!</definedName>
    <definedName name="A125221582R">#REF!,#REF!</definedName>
    <definedName name="A125221586X">#REF!,#REF!</definedName>
    <definedName name="A125221590R">#REF!,#REF!</definedName>
    <definedName name="A125221594X">#REF!,#REF!</definedName>
    <definedName name="A125221598J">#REF!,#REF!</definedName>
    <definedName name="A125221602L">#REF!,#REF!</definedName>
    <definedName name="A125221606W">#REF!,#REF!</definedName>
    <definedName name="A125221610L">#REF!,#REF!</definedName>
    <definedName name="A125221614W">#REF!,#REF!</definedName>
    <definedName name="A125221618F">#REF!,#REF!</definedName>
    <definedName name="A125221622W">#REF!,#REF!</definedName>
    <definedName name="A125221626F">#REF!,#REF!</definedName>
    <definedName name="A125221630W">#REF!,#REF!</definedName>
    <definedName name="A125221634F">#REF!,#REF!</definedName>
    <definedName name="A125221638R">#REF!,#REF!</definedName>
    <definedName name="A125221642F">#REF!,#REF!</definedName>
    <definedName name="A125221646R">#REF!,#REF!</definedName>
    <definedName name="A125221650F">#REF!,#REF!</definedName>
    <definedName name="A125221654R">#REF!,#REF!</definedName>
    <definedName name="A125221658X">#REF!,#REF!</definedName>
    <definedName name="A125221662R">#REF!,#REF!</definedName>
    <definedName name="A125221666X">#REF!,#REF!</definedName>
    <definedName name="A125221670R">#REF!,#REF!</definedName>
    <definedName name="A125221674X">#REF!,#REF!</definedName>
    <definedName name="A125221678J">#REF!,#REF!</definedName>
    <definedName name="A125221682X">#REF!,#REF!</definedName>
    <definedName name="A125221686J">#REF!,#REF!</definedName>
    <definedName name="A125221690X">#REF!,#REF!</definedName>
    <definedName name="A125221694J">#REF!,#REF!</definedName>
    <definedName name="A125221698T">#REF!,#REF!</definedName>
    <definedName name="A125221702W">#REF!,#REF!</definedName>
    <definedName name="A125221706F">#REF!,#REF!</definedName>
    <definedName name="A125221710W">#REF!,#REF!</definedName>
    <definedName name="A125221714F">#REF!,#REF!</definedName>
    <definedName name="A125221718R">#REF!,#REF!</definedName>
    <definedName name="A125221722F">#REF!,#REF!</definedName>
    <definedName name="A125222814J">#REF!,#REF!</definedName>
    <definedName name="A125222818T">#REF!,#REF!</definedName>
    <definedName name="A125222822J">#REF!,#REF!</definedName>
    <definedName name="A125222826T">#REF!,#REF!</definedName>
    <definedName name="A125222830J">#REF!,#REF!</definedName>
    <definedName name="A125222834T">#REF!,#REF!</definedName>
    <definedName name="A125222838A">#REF!,#REF!</definedName>
    <definedName name="A125222842T">#REF!,#REF!</definedName>
    <definedName name="A125222846A">#REF!,#REF!</definedName>
    <definedName name="A125222850T">#REF!,#REF!</definedName>
    <definedName name="A125222854A">#REF!,#REF!</definedName>
    <definedName name="A125222858K">#REF!,#REF!</definedName>
    <definedName name="A125222862A">#REF!,#REF!</definedName>
    <definedName name="A125222866K">#REF!,#REF!</definedName>
    <definedName name="A125222870A">#REF!,#REF!</definedName>
    <definedName name="A125222874K">#REF!,#REF!</definedName>
    <definedName name="A125222878V">#REF!,#REF!</definedName>
    <definedName name="A125222882K">#REF!,#REF!</definedName>
    <definedName name="A125222886V">#REF!,#REF!</definedName>
    <definedName name="A125222890K">#REF!,#REF!</definedName>
    <definedName name="A125222894V">#REF!,#REF!</definedName>
    <definedName name="A125222898C">#REF!,#REF!</definedName>
    <definedName name="A125222902J">#REF!,#REF!</definedName>
    <definedName name="A125222906T">#REF!,#REF!</definedName>
    <definedName name="A125222910J">#REF!,#REF!</definedName>
    <definedName name="A125222914T">#REF!,#REF!</definedName>
    <definedName name="A125222918A">#REF!,#REF!</definedName>
    <definedName name="A125222922T">#REF!,#REF!</definedName>
    <definedName name="A125222926A">#REF!,#REF!</definedName>
    <definedName name="A125222930T">#REF!,#REF!</definedName>
    <definedName name="A125222934A">#REF!,#REF!</definedName>
    <definedName name="A125222938K">#REF!,#REF!</definedName>
    <definedName name="A125222942A">#REF!,#REF!</definedName>
    <definedName name="A125222946K">#REF!,#REF!</definedName>
    <definedName name="A125224038R">#REF!,#REF!</definedName>
    <definedName name="A125224042F">#REF!,#REF!</definedName>
    <definedName name="A125224046R">#REF!,#REF!</definedName>
    <definedName name="A125224050F">#REF!,#REF!</definedName>
    <definedName name="A125224054R">#REF!,#REF!</definedName>
    <definedName name="A125224058X">#REF!,#REF!</definedName>
    <definedName name="A125224062R">#REF!,#REF!</definedName>
    <definedName name="A125224066X">#REF!,#REF!</definedName>
    <definedName name="A125224070R">#REF!,#REF!</definedName>
    <definedName name="A125224074X">#REF!,#REF!</definedName>
    <definedName name="A125224078J">#REF!,#REF!</definedName>
    <definedName name="A125224082X">#REF!,#REF!</definedName>
    <definedName name="A125224086J">#REF!,#REF!</definedName>
    <definedName name="A125224090X">#REF!,#REF!</definedName>
    <definedName name="A125224094J">#REF!,#REF!</definedName>
    <definedName name="A125224098T">#REF!,#REF!</definedName>
    <definedName name="A125224102W">#REF!,#REF!</definedName>
    <definedName name="A125224106F">#REF!,#REF!</definedName>
    <definedName name="A125224110W">#REF!,#REF!</definedName>
    <definedName name="A125224114F">#REF!,#REF!</definedName>
    <definedName name="A125224118R">#REF!,#REF!</definedName>
    <definedName name="A125224122F">#REF!,#REF!</definedName>
    <definedName name="A125224126R">#REF!,#REF!</definedName>
    <definedName name="A125224130F">#REF!,#REF!</definedName>
    <definedName name="A125224134R">#REF!,#REF!</definedName>
    <definedName name="A125224138X">#REF!,#REF!</definedName>
    <definedName name="A125224142R">#REF!,#REF!</definedName>
    <definedName name="A125224146X">#REF!,#REF!</definedName>
    <definedName name="A125224150R">#REF!,#REF!</definedName>
    <definedName name="A125224154X">#REF!,#REF!</definedName>
    <definedName name="A125224158J">#REF!,#REF!</definedName>
    <definedName name="A125224162X">#REF!,#REF!</definedName>
    <definedName name="A125224166J">#REF!,#REF!</definedName>
    <definedName name="A125224170X">#REF!,#REF!</definedName>
    <definedName name="A125225262A">#REF!,#REF!</definedName>
    <definedName name="A125225266K">#REF!,#REF!</definedName>
    <definedName name="A125225270A">#REF!,#REF!</definedName>
    <definedName name="A125225274K">#REF!,#REF!</definedName>
    <definedName name="A125225278V">#REF!,#REF!</definedName>
    <definedName name="A125225282K">#REF!,#REF!</definedName>
    <definedName name="A125225286V">#REF!,#REF!</definedName>
    <definedName name="A125225290K">#REF!,#REF!</definedName>
    <definedName name="A125225294V">#REF!,#REF!</definedName>
    <definedName name="A125225298C">#REF!,#REF!</definedName>
    <definedName name="A125225302J">#REF!,#REF!</definedName>
    <definedName name="A125225306T">#REF!,#REF!</definedName>
    <definedName name="A125225310J">#REF!,#REF!</definedName>
    <definedName name="A125225314T">#REF!,#REF!</definedName>
    <definedName name="A125225318A">#REF!,#REF!</definedName>
    <definedName name="A125225322T">#REF!,#REF!</definedName>
    <definedName name="A125225326A">#REF!,#REF!</definedName>
    <definedName name="A125225330T">#REF!,#REF!</definedName>
    <definedName name="A125225334A">#REF!,#REF!</definedName>
    <definedName name="A125225338K">#REF!,#REF!</definedName>
    <definedName name="A125225342A">#REF!,#REF!</definedName>
    <definedName name="A125225346K">#REF!,#REF!</definedName>
    <definedName name="A125225350A">#REF!,#REF!</definedName>
    <definedName name="A125225354K">#REF!,#REF!</definedName>
    <definedName name="A125225358V">#REF!,#REF!</definedName>
    <definedName name="A125225362K">#REF!,#REF!</definedName>
    <definedName name="A125225366V">#REF!,#REF!</definedName>
    <definedName name="A125225370K">#REF!,#REF!</definedName>
    <definedName name="A125225374V">#REF!,#REF!</definedName>
    <definedName name="A125225378C">#REF!,#REF!</definedName>
    <definedName name="A125225382V">#REF!,#REF!</definedName>
    <definedName name="A125225386C">#REF!,#REF!</definedName>
    <definedName name="A125225390V">#REF!,#REF!</definedName>
    <definedName name="A125225394C">#REF!,#REF!</definedName>
    <definedName name="A125226486F">#REF!,#REF!</definedName>
    <definedName name="A125226490W">#REF!,#REF!</definedName>
    <definedName name="A125226494F">#REF!,#REF!</definedName>
    <definedName name="A125226498R">#REF!,#REF!</definedName>
    <definedName name="A125226502V">#REF!,#REF!</definedName>
    <definedName name="A125226506C">#REF!,#REF!</definedName>
    <definedName name="A125226510V">#REF!,#REF!</definedName>
    <definedName name="A125226514C">#REF!,#REF!</definedName>
    <definedName name="A125226518L">#REF!,#REF!</definedName>
    <definedName name="A125226522C">#REF!,#REF!</definedName>
    <definedName name="A125226526L">#REF!,#REF!</definedName>
    <definedName name="A125226530C">#REF!,#REF!</definedName>
    <definedName name="A125226534L">#REF!,#REF!</definedName>
    <definedName name="A125226538W">#REF!,#REF!</definedName>
    <definedName name="A125226542L">#REF!,#REF!</definedName>
    <definedName name="A125226546W">#REF!,#REF!</definedName>
    <definedName name="A125226550L">#REF!,#REF!</definedName>
    <definedName name="A125226554W">#REF!,#REF!</definedName>
    <definedName name="A125226558F">#REF!,#REF!</definedName>
    <definedName name="A125226562W">#REF!,#REF!</definedName>
    <definedName name="A125226566F">#REF!,#REF!</definedName>
    <definedName name="A125226570W">#REF!,#REF!</definedName>
    <definedName name="A125226574F">#REF!,#REF!</definedName>
    <definedName name="A125226578R">#REF!,#REF!</definedName>
    <definedName name="A125226582F">#REF!,#REF!</definedName>
    <definedName name="A125226586R">#REF!,#REF!</definedName>
    <definedName name="A125226590F">#REF!,#REF!</definedName>
    <definedName name="A125226594R">#REF!,#REF!</definedName>
    <definedName name="A125226598X">#REF!,#REF!</definedName>
    <definedName name="A125226602C">#REF!,#REF!</definedName>
    <definedName name="A125226606L">#REF!,#REF!</definedName>
    <definedName name="A125226610C">#REF!,#REF!</definedName>
    <definedName name="A125226614L">#REF!,#REF!</definedName>
    <definedName name="A125226618W">#REF!,#REF!</definedName>
    <definedName name="A126094818J">Data1!$AL$1:$AL$10,Data1!$AL$11:$AL$19</definedName>
    <definedName name="A126094818J_Data">Data1!$AL$11:$AL$19</definedName>
    <definedName name="A126094818J_Latest">Data1!$AL$19</definedName>
    <definedName name="A126094822X">Data1!$BG$1:$BG$10,Data1!$BG$11:$BG$19</definedName>
    <definedName name="A126094822X_Data">Data1!$BG$11:$BG$19</definedName>
    <definedName name="A126094822X_Latest">Data1!$BG$19</definedName>
    <definedName name="A126094826J">Data1!$CB$1:$CB$10,Data1!$CB$11:$CB$19</definedName>
    <definedName name="A126094826J_Data">Data1!$CB$11:$CB$19</definedName>
    <definedName name="A126094826J_Latest">Data1!$CB$19</definedName>
    <definedName name="A126094830X">Data1!$BP$1:$BP$10,Data1!$BP$11:$BP$19</definedName>
    <definedName name="A126094830X_Data">Data1!$BP$11:$BP$19</definedName>
    <definedName name="A126094830X_Latest">Data1!$BP$19</definedName>
    <definedName name="A126094834J">Data1!$CN$1:$CN$10,Data1!$CN$11:$CN$19</definedName>
    <definedName name="A126094834J_Data">Data1!$CN$11:$CN$19</definedName>
    <definedName name="A126094834J_Latest">Data1!$CN$19</definedName>
    <definedName name="A126094838T">Data1!$AO$1:$AO$10,Data1!$AO$11:$AO$19</definedName>
    <definedName name="A126094838T_Data">Data1!$AO$11:$AO$19</definedName>
    <definedName name="A126094838T_Latest">Data1!$AO$19</definedName>
    <definedName name="A126094842J">Data1!$AU$1:$AU$10,Data1!$AU$11:$AU$19</definedName>
    <definedName name="A126094842J_Data">Data1!$AU$11:$AU$19</definedName>
    <definedName name="A126094842J_Latest">Data1!$AU$19</definedName>
    <definedName name="A126094846T">Data1!$CT$1:$CT$10,Data1!$CT$11:$CT$19</definedName>
    <definedName name="A126094846T_Data">Data1!$CT$11:$CT$19</definedName>
    <definedName name="A126094846T_Latest">Data1!$CT$19</definedName>
    <definedName name="A126094850J">Data1!$CK$1:$CK$10,Data1!$CK$11:$CK$19</definedName>
    <definedName name="A126094850J_Data">Data1!$CK$11:$CK$19</definedName>
    <definedName name="A126094850J_Latest">Data1!$CK$19</definedName>
    <definedName name="A126094854T">Data1!$CZ$1:$CZ$10,Data1!$CZ$11:$CZ$19</definedName>
    <definedName name="A126094854T_Data">Data1!$CZ$11:$CZ$19</definedName>
    <definedName name="A126094854T_Latest">Data1!$CZ$19</definedName>
    <definedName name="A126094858A">Data1!$W$1:$W$10,Data1!$W$11:$W$19</definedName>
    <definedName name="A126094858A_Data">Data1!$W$11:$W$19</definedName>
    <definedName name="A126094858A_Latest">Data1!$W$19</definedName>
    <definedName name="A126094862T">Data1!$AI$1:$AI$10,Data1!$AI$11:$AI$19</definedName>
    <definedName name="A126094862T_Data">Data1!$AI$11:$AI$19</definedName>
    <definedName name="A126094862T_Latest">Data1!$AI$19</definedName>
    <definedName name="A126094866A">Data1!$BS$1:$BS$10,Data1!$BS$11:$BS$19</definedName>
    <definedName name="A126094866A_Data">Data1!$BS$11:$BS$19</definedName>
    <definedName name="A126094866A_Latest">Data1!$BS$19</definedName>
    <definedName name="A126094870T">Data1!$CQ$1:$CQ$10,Data1!$CQ$11:$CQ$19</definedName>
    <definedName name="A126094870T_Data">Data1!$CQ$11:$CQ$19</definedName>
    <definedName name="A126094870T_Latest">Data1!$CQ$19</definedName>
    <definedName name="A126094874A">Data1!$CW$1:$CW$10,Data1!$CW$11:$CW$19</definedName>
    <definedName name="A126094874A_Data">Data1!$CW$11:$CW$19</definedName>
    <definedName name="A126094874A_Latest">Data1!$CW$19</definedName>
    <definedName name="A126094878K">Data1!$E$1:$E$10,Data1!$E$11:$E$19</definedName>
    <definedName name="A126094878K_Data">Data1!$E$11:$E$19</definedName>
    <definedName name="A126094878K_Latest">Data1!$E$19</definedName>
    <definedName name="A126094882A">Data1!$N$1:$N$10,Data1!$N$11:$N$19</definedName>
    <definedName name="A126094882A_Data">Data1!$N$11:$N$19</definedName>
    <definedName name="A126094882A_Latest">Data1!$N$19</definedName>
    <definedName name="A126094886K">Data1!$Q$1:$Q$10,Data1!$Q$11:$Q$19</definedName>
    <definedName name="A126094886K_Data">Data1!$Q$11:$Q$19</definedName>
    <definedName name="A126094886K_Latest">Data1!$Q$19</definedName>
    <definedName name="A126094890A">Data1!$AR$1:$AR$10,Data1!$AR$11:$AR$19</definedName>
    <definedName name="A126094890A_Data">Data1!$AR$11:$AR$19</definedName>
    <definedName name="A126094890A_Latest">Data1!$AR$19</definedName>
    <definedName name="A126094894K">Data1!$AX$1:$AX$10,Data1!$AX$11:$AX$19</definedName>
    <definedName name="A126094894K_Data">Data1!$AX$11:$AX$19</definedName>
    <definedName name="A126094894K_Latest">Data1!$AX$19</definedName>
    <definedName name="A126094898V">Data1!$BA$1:$BA$10,Data1!$BA$11:$BA$19</definedName>
    <definedName name="A126094898V_Data">Data1!$BA$11:$BA$19</definedName>
    <definedName name="A126094898V_Latest">Data1!$BA$19</definedName>
    <definedName name="A126094902X">Data1!$BV$1:$BV$10,Data1!$BV$11:$BV$19</definedName>
    <definedName name="A126094902X_Data">Data1!$BV$11:$BV$19</definedName>
    <definedName name="A126094902X_Latest">Data1!$BV$19</definedName>
    <definedName name="A126094906J">Data1!$CE$1:$CE$10,Data1!$CE$11:$CE$19</definedName>
    <definedName name="A126094906J_Data">Data1!$CE$11:$CE$19</definedName>
    <definedName name="A126094906J_Latest">Data1!$CE$19</definedName>
    <definedName name="A126094910X">Data1!$T$1:$T$10,Data1!$T$11:$T$19</definedName>
    <definedName name="A126094910X_Data">Data1!$T$11:$T$19</definedName>
    <definedName name="A126094910X_Latest">Data1!$T$19</definedName>
    <definedName name="A126094914J">Data1!$AC$1:$AC$10,Data1!$AC$11:$AC$19</definedName>
    <definedName name="A126094914J_Data">Data1!$AC$11:$AC$19</definedName>
    <definedName name="A126094914J_Latest">Data1!$AC$19</definedName>
    <definedName name="A126094918T">Data1!$CH$1:$CH$10,Data1!$CH$11:$CH$19</definedName>
    <definedName name="A126094918T_Data">Data1!$CH$11:$CH$19</definedName>
    <definedName name="A126094918T_Latest">Data1!$CH$19</definedName>
    <definedName name="A126094922J">Data1!$B$1:$B$10,Data1!$B$11:$B$19</definedName>
    <definedName name="A126094922J_Data">Data1!$B$11:$B$19</definedName>
    <definedName name="A126094922J_Latest">Data1!$B$19</definedName>
    <definedName name="A126094926T">Data1!$H$1:$H$10,Data1!$H$11:$H$19</definedName>
    <definedName name="A126094926T_Data">Data1!$H$11:$H$19</definedName>
    <definedName name="A126094926T_Latest">Data1!$H$19</definedName>
    <definedName name="A126094930J">Data1!$K$1:$K$10,Data1!$K$11:$K$19</definedName>
    <definedName name="A126094930J_Data">Data1!$K$11:$K$19</definedName>
    <definedName name="A126094930J_Latest">Data1!$K$19</definedName>
    <definedName name="A126094934T">Data1!$Z$1:$Z$10,Data1!$Z$11:$Z$19</definedName>
    <definedName name="A126094934T_Data">Data1!$Z$11:$Z$19</definedName>
    <definedName name="A126094934T_Latest">Data1!$Z$19</definedName>
    <definedName name="A126094938A">Data1!$BJ$1:$BJ$10,Data1!$BJ$11:$BJ$19</definedName>
    <definedName name="A126094938A_Data">Data1!$BJ$11:$BJ$19</definedName>
    <definedName name="A126094938A_Latest">Data1!$BJ$19</definedName>
    <definedName name="A126094942T">Data1!$BM$1:$BM$10,Data1!$BM$11:$BM$19</definedName>
    <definedName name="A126094942T_Data">Data1!$BM$11:$BM$19</definedName>
    <definedName name="A126094942T_Latest">Data1!$BM$19</definedName>
    <definedName name="A126094946A">Data1!$AF$1:$AF$10,Data1!$AF$11:$AF$19</definedName>
    <definedName name="A126094946A_Data">Data1!$AF$11:$AF$19</definedName>
    <definedName name="A126094946A_Latest">Data1!$AF$19</definedName>
    <definedName name="A126094950T">Data1!$BD$1:$BD$10,Data1!$BD$11:$BD$19</definedName>
    <definedName name="A126094950T_Data">Data1!$BD$11:$BD$19</definedName>
    <definedName name="A126094950T_Latest">Data1!$BD$19</definedName>
    <definedName name="A126094954A">Data1!$BY$1:$BY$10,Data1!$BY$11:$BY$19</definedName>
    <definedName name="A126094954A_Data">Data1!$BY$11:$BY$19</definedName>
    <definedName name="A126094954A_Latest">Data1!$BY$19</definedName>
    <definedName name="A126094958K">Data6!$EW$1:$EW$10,Data6!$EW$11:$EW$19</definedName>
    <definedName name="A126094958K_Data">Data6!$EW$11:$EW$19</definedName>
    <definedName name="A126094958K_Latest">Data6!$EW$19</definedName>
    <definedName name="A126094962A">Data6!$FR$1:$FR$10,Data6!$FR$11:$FR$19</definedName>
    <definedName name="A126094962A_Data">Data6!$FR$11:$FR$19</definedName>
    <definedName name="A126094962A_Latest">Data6!$FR$19</definedName>
    <definedName name="A126094966K">Data6!$GM$1:$GM$10,Data6!$GM$11:$GM$19</definedName>
    <definedName name="A126094966K_Data">Data6!$GM$11:$GM$19</definedName>
    <definedName name="A126094966K_Latest">Data6!$GM$19</definedName>
    <definedName name="A126094970A">Data6!$GA$1:$GA$10,Data6!$GA$11:$GA$19</definedName>
    <definedName name="A126094970A_Data">Data6!$GA$11:$GA$19</definedName>
    <definedName name="A126094970A_Latest">Data6!$GA$19</definedName>
    <definedName name="A126094974K">Data6!$GY$1:$GY$10,Data6!$GY$11:$GY$19</definedName>
    <definedName name="A126094974K_Data">Data6!$GY$11:$GY$19</definedName>
    <definedName name="A126094974K_Latest">Data6!$GY$19</definedName>
    <definedName name="A126094978V">Data6!$EZ$1:$EZ$10,Data6!$EZ$11:$EZ$19</definedName>
    <definedName name="A126094978V_Data">Data6!$EZ$11:$EZ$19</definedName>
    <definedName name="A126094978V_Latest">Data6!$EZ$19</definedName>
    <definedName name="A126094982K">Data6!$FF$1:$FF$10,Data6!$FF$11:$FF$19</definedName>
    <definedName name="A126094982K_Data">Data6!$FF$11:$FF$19</definedName>
    <definedName name="A126094982K_Latest">Data6!$FF$19</definedName>
    <definedName name="A126094986V">Data6!$HE$1:$HE$10,Data6!$HE$11:$HE$19</definedName>
    <definedName name="A126094986V_Data">Data6!$HE$11:$HE$19</definedName>
    <definedName name="A126094986V_Latest">Data6!$HE$19</definedName>
    <definedName name="A126094990K">Data6!$GV$1:$GV$10,Data6!$GV$11:$GV$19</definedName>
    <definedName name="A126094990K_Data">Data6!$GV$11:$GV$19</definedName>
    <definedName name="A126094990K_Latest">Data6!$GV$19</definedName>
    <definedName name="A126094994V">Data6!$HK$1:$HK$10,Data6!$HK$11:$HK$19</definedName>
    <definedName name="A126094994V_Data">Data6!$HK$11:$HK$19</definedName>
    <definedName name="A126094994V_Latest">Data6!$HK$19</definedName>
    <definedName name="A126094998C">Data6!$EH$1:$EH$10,Data6!$EH$11:$EH$19</definedName>
    <definedName name="A126094998C_Data">Data6!$EH$11:$EH$19</definedName>
    <definedName name="A126094998C_Latest">Data6!$EH$19</definedName>
    <definedName name="A126095002K">Data6!$ET$1:$ET$10,Data6!$ET$11:$ET$19</definedName>
    <definedName name="A126095002K_Data">Data6!$ET$11:$ET$19</definedName>
    <definedName name="A126095002K_Latest">Data6!$ET$19</definedName>
    <definedName name="A126095006V">Data6!$GD$1:$GD$10,Data6!$GD$11:$GD$19</definedName>
    <definedName name="A126095006V_Data">Data6!$GD$11:$GD$19</definedName>
    <definedName name="A126095006V_Latest">Data6!$GD$19</definedName>
    <definedName name="A126095010K">Data6!$HB$1:$HB$10,Data6!$HB$11:$HB$19</definedName>
    <definedName name="A126095010K_Data">Data6!$HB$11:$HB$19</definedName>
    <definedName name="A126095010K_Latest">Data6!$HB$19</definedName>
    <definedName name="A126095014V">Data6!$HH$1:$HH$10,Data6!$HH$11:$HH$19</definedName>
    <definedName name="A126095014V_Data">Data6!$HH$11:$HH$19</definedName>
    <definedName name="A126095014V_Latest">Data6!$HH$19</definedName>
    <definedName name="A126095018C">Data6!$DP$1:$DP$10,Data6!$DP$11:$DP$19</definedName>
    <definedName name="A126095018C_Data">Data6!$DP$11:$DP$19</definedName>
    <definedName name="A126095018C_Latest">Data6!$DP$19</definedName>
    <definedName name="A126095022V">Data6!$DY$1:$DY$10,Data6!$DY$11:$DY$19</definedName>
    <definedName name="A126095022V_Data">Data6!$DY$11:$DY$19</definedName>
    <definedName name="A126095022V_Latest">Data6!$DY$19</definedName>
    <definedName name="A126095026C">Data6!$EB$1:$EB$10,Data6!$EB$11:$EB$19</definedName>
    <definedName name="A126095026C_Data">Data6!$EB$11:$EB$19</definedName>
    <definedName name="A126095026C_Latest">Data6!$EB$19</definedName>
    <definedName name="A126095030V">Data6!$FC$1:$FC$10,Data6!$FC$11:$FC$19</definedName>
    <definedName name="A126095030V_Data">Data6!$FC$11:$FC$19</definedName>
    <definedName name="A126095030V_Latest">Data6!$FC$19</definedName>
    <definedName name="A126095034C">Data6!$FI$1:$FI$10,Data6!$FI$11:$FI$19</definedName>
    <definedName name="A126095034C_Data">Data6!$FI$11:$FI$19</definedName>
    <definedName name="A126095034C_Latest">Data6!$FI$19</definedName>
    <definedName name="A126095038L">Data6!$FL$1:$FL$10,Data6!$FL$11:$FL$19</definedName>
    <definedName name="A126095038L_Data">Data6!$FL$11:$FL$19</definedName>
    <definedName name="A126095038L_Latest">Data6!$FL$19</definedName>
    <definedName name="A126095042C">Data6!$GG$1:$GG$10,Data6!$GG$11:$GG$19</definedName>
    <definedName name="A126095042C_Data">Data6!$GG$11:$GG$19</definedName>
    <definedName name="A126095042C_Latest">Data6!$GG$19</definedName>
    <definedName name="A126095046L">Data6!$GP$1:$GP$10,Data6!$GP$11:$GP$19</definedName>
    <definedName name="A126095046L_Data">Data6!$GP$11:$GP$19</definedName>
    <definedName name="A126095046L_Latest">Data6!$GP$19</definedName>
    <definedName name="A126095050C">Data6!$EE$1:$EE$10,Data6!$EE$11:$EE$19</definedName>
    <definedName name="A126095050C_Data">Data6!$EE$11:$EE$19</definedName>
    <definedName name="A126095050C_Latest">Data6!$EE$19</definedName>
    <definedName name="A126095054L">Data6!$EN$1:$EN$10,Data6!$EN$11:$EN$19</definedName>
    <definedName name="A126095054L_Data">Data6!$EN$11:$EN$19</definedName>
    <definedName name="A126095054L_Latest">Data6!$EN$19</definedName>
    <definedName name="A126095058W">Data6!$GS$1:$GS$10,Data6!$GS$11:$GS$19</definedName>
    <definedName name="A126095058W_Data">Data6!$GS$11:$GS$19</definedName>
    <definedName name="A126095058W_Latest">Data6!$GS$19</definedName>
    <definedName name="A126095062L">Data6!$DM$1:$DM$10,Data6!$DM$11:$DM$19</definedName>
    <definedName name="A126095062L_Data">Data6!$DM$11:$DM$19</definedName>
    <definedName name="A126095062L_Latest">Data6!$DM$19</definedName>
    <definedName name="A126095066W">Data6!$DS$1:$DS$10,Data6!$DS$11:$DS$19</definedName>
    <definedName name="A126095066W_Data">Data6!$DS$11:$DS$19</definedName>
    <definedName name="A126095066W_Latest">Data6!$DS$19</definedName>
    <definedName name="A126095070L">Data6!$DV$1:$DV$10,Data6!$DV$11:$DV$19</definedName>
    <definedName name="A126095070L_Data">Data6!$DV$11:$DV$19</definedName>
    <definedName name="A126095070L_Latest">Data6!$DV$19</definedName>
    <definedName name="A126095074W">Data6!$EK$1:$EK$10,Data6!$EK$11:$EK$19</definedName>
    <definedName name="A126095074W_Data">Data6!$EK$11:$EK$19</definedName>
    <definedName name="A126095074W_Latest">Data6!$EK$19</definedName>
    <definedName name="A126095078F">Data6!$FU$1:$FU$10,Data6!$FU$11:$FU$19</definedName>
    <definedName name="A126095078F_Data">Data6!$FU$11:$FU$19</definedName>
    <definedName name="A126095078F_Latest">Data6!$FU$19</definedName>
    <definedName name="A126095082W">Data6!$FX$1:$FX$10,Data6!$FX$11:$FX$19</definedName>
    <definedName name="A126095082W_Data">Data6!$FX$11:$FX$19</definedName>
    <definedName name="A126095082W_Latest">Data6!$FX$19</definedName>
    <definedName name="A126095086F">Data6!$EQ$1:$EQ$10,Data6!$EQ$11:$EQ$19</definedName>
    <definedName name="A126095086F_Data">Data6!$EQ$11:$EQ$19</definedName>
    <definedName name="A126095086F_Latest">Data6!$EQ$19</definedName>
    <definedName name="A126095090W">Data6!$FO$1:$FO$10,Data6!$FO$11:$FO$19</definedName>
    <definedName name="A126095090W_Data">Data6!$FO$11:$FO$19</definedName>
    <definedName name="A126095090W_Latest">Data6!$FO$19</definedName>
    <definedName name="A126095094F">Data6!$GJ$1:$GJ$10,Data6!$GJ$11:$GJ$19</definedName>
    <definedName name="A126095094F_Data">Data6!$GJ$11:$GJ$19</definedName>
    <definedName name="A126095094F_Latest">Data6!$GJ$19</definedName>
    <definedName name="A126095098R">Data4!$W$1:$W$10,Data4!$W$11:$W$19</definedName>
    <definedName name="A126095098R_Data">Data4!$W$11:$W$19</definedName>
    <definedName name="A126095098R_Latest">Data4!$W$19</definedName>
    <definedName name="A126095102V">Data4!$AR$1:$AR$10,Data4!$AR$11:$AR$19</definedName>
    <definedName name="A126095102V_Data">Data4!$AR$11:$AR$19</definedName>
    <definedName name="A126095102V_Latest">Data4!$AR$19</definedName>
    <definedName name="A126095106C">Data4!$BM$1:$BM$10,Data4!$BM$11:$BM$19</definedName>
    <definedName name="A126095106C_Data">Data4!$BM$11:$BM$19</definedName>
    <definedName name="A126095106C_Latest">Data4!$BM$19</definedName>
    <definedName name="A126095110V">Data4!$BA$1:$BA$10,Data4!$BA$11:$BA$19</definedName>
    <definedName name="A126095110V_Data">Data4!$BA$11:$BA$19</definedName>
    <definedName name="A126095110V_Latest">Data4!$BA$19</definedName>
    <definedName name="A126095114C">Data4!$BY$1:$BY$10,Data4!$BY$11:$BY$19</definedName>
    <definedName name="A126095114C_Data">Data4!$BY$11:$BY$19</definedName>
    <definedName name="A126095114C_Latest">Data4!$BY$19</definedName>
    <definedName name="A126095118L">Data4!$Z$1:$Z$10,Data4!$Z$11:$Z$19</definedName>
    <definedName name="A126095118L_Data">Data4!$Z$11:$Z$19</definedName>
    <definedName name="A126095118L_Latest">Data4!$Z$19</definedName>
    <definedName name="A126095122C">Data4!$AF$1:$AF$10,Data4!$AF$11:$AF$19</definedName>
    <definedName name="A126095122C_Data">Data4!$AF$11:$AF$19</definedName>
    <definedName name="A126095122C_Latest">Data4!$AF$19</definedName>
    <definedName name="A126095126L">Data4!$CE$1:$CE$10,Data4!$CE$11:$CE$19</definedName>
    <definedName name="A126095126L_Data">Data4!$CE$11:$CE$19</definedName>
    <definedName name="A126095126L_Latest">Data4!$CE$19</definedName>
    <definedName name="A126095130C">Data4!$BV$1:$BV$10,Data4!$BV$11:$BV$19</definedName>
    <definedName name="A126095130C_Data">Data4!$BV$11:$BV$19</definedName>
    <definedName name="A126095130C_Latest">Data4!$BV$19</definedName>
    <definedName name="A126095134L">Data4!$CK$1:$CK$10,Data4!$CK$11:$CK$19</definedName>
    <definedName name="A126095134L_Data">Data4!$CK$11:$CK$19</definedName>
    <definedName name="A126095134L_Latest">Data4!$CK$19</definedName>
    <definedName name="A126095138W">Data4!$H$1:$H$10,Data4!$H$11:$H$19</definedName>
    <definedName name="A126095138W_Data">Data4!$H$11:$H$19</definedName>
    <definedName name="A126095138W_Latest">Data4!$H$19</definedName>
    <definedName name="A126095142L">Data4!$T$1:$T$10,Data4!$T$11:$T$19</definedName>
    <definedName name="A126095142L_Data">Data4!$T$11:$T$19</definedName>
    <definedName name="A126095142L_Latest">Data4!$T$19</definedName>
    <definedName name="A126095146W">Data4!$BD$1:$BD$10,Data4!$BD$11:$BD$19</definedName>
    <definedName name="A126095146W_Data">Data4!$BD$11:$BD$19</definedName>
    <definedName name="A126095146W_Latest">Data4!$BD$19</definedName>
    <definedName name="A126095150L">Data4!$CB$1:$CB$10,Data4!$CB$11:$CB$19</definedName>
    <definedName name="A126095150L_Data">Data4!$CB$11:$CB$19</definedName>
    <definedName name="A126095150L_Latest">Data4!$CB$19</definedName>
    <definedName name="A126095154W">Data4!$CH$1:$CH$10,Data4!$CH$11:$CH$19</definedName>
    <definedName name="A126095154W_Data">Data4!$CH$11:$CH$19</definedName>
    <definedName name="A126095154W_Latest">Data4!$CH$19</definedName>
    <definedName name="A126095158F">Data3!$IF$1:$IF$10,Data3!$IF$11:$IF$19</definedName>
    <definedName name="A126095158F_Data">Data3!$IF$11:$IF$19</definedName>
    <definedName name="A126095158F_Latest">Data3!$IF$19</definedName>
    <definedName name="A126095162W">Data3!$IO$1:$IO$10,Data3!$IO$11:$IO$19</definedName>
    <definedName name="A126095162W_Data">Data3!$IO$11:$IO$19</definedName>
    <definedName name="A126095162W_Latest">Data3!$IO$19</definedName>
    <definedName name="A126095166F">Data4!$B$1:$B$10,Data4!$B$11:$B$19</definedName>
    <definedName name="A126095166F_Data">Data4!$B$11:$B$19</definedName>
    <definedName name="A126095166F_Latest">Data4!$B$19</definedName>
    <definedName name="A126095170W">Data4!$AC$1:$AC$10,Data4!$AC$11:$AC$19</definedName>
    <definedName name="A126095170W_Data">Data4!$AC$11:$AC$19</definedName>
    <definedName name="A126095170W_Latest">Data4!$AC$19</definedName>
    <definedName name="A126095174F">Data4!$AI$1:$AI$10,Data4!$AI$11:$AI$19</definedName>
    <definedName name="A126095174F_Data">Data4!$AI$11:$AI$19</definedName>
    <definedName name="A126095174F_Latest">Data4!$AI$19</definedName>
    <definedName name="A126095178R">Data4!$AL$1:$AL$10,Data4!$AL$11:$AL$19</definedName>
    <definedName name="A126095178R_Data">Data4!$AL$11:$AL$19</definedName>
    <definedName name="A126095178R_Latest">Data4!$AL$19</definedName>
    <definedName name="A126095182F">Data4!$BG$1:$BG$10,Data4!$BG$11:$BG$19</definedName>
    <definedName name="A126095182F_Data">Data4!$BG$11:$BG$19</definedName>
    <definedName name="A126095182F_Latest">Data4!$BG$19</definedName>
    <definedName name="A126095186R">Data4!$BP$1:$BP$10,Data4!$BP$11:$BP$19</definedName>
    <definedName name="A126095186R_Data">Data4!$BP$11:$BP$19</definedName>
    <definedName name="A126095186R_Latest">Data4!$BP$19</definedName>
    <definedName name="A126095190F">Data4!$E$1:$E$10,Data4!$E$11:$E$19</definedName>
    <definedName name="A126095190F_Data">Data4!$E$11:$E$19</definedName>
    <definedName name="A126095190F_Latest">Data4!$E$19</definedName>
    <definedName name="A126095194R">Data4!$N$1:$N$10,Data4!$N$11:$N$19</definedName>
    <definedName name="A126095194R_Data">Data4!$N$11:$N$19</definedName>
    <definedName name="A126095194R_Latest">Data4!$N$19</definedName>
    <definedName name="A126095198X">Data4!$BS$1:$BS$10,Data4!$BS$11:$BS$19</definedName>
    <definedName name="A126095198X_Data">Data4!$BS$11:$BS$19</definedName>
    <definedName name="A126095198X_Latest">Data4!$BS$19</definedName>
    <definedName name="A126095202C">Data3!$IC$1:$IC$10,Data3!$IC$11:$IC$19</definedName>
    <definedName name="A126095202C_Data">Data3!$IC$11:$IC$19</definedName>
    <definedName name="A126095202C_Latest">Data3!$IC$19</definedName>
    <definedName name="A126095206L">Data3!$II$1:$II$10,Data3!$II$11:$II$19</definedName>
    <definedName name="A126095206L_Data">Data3!$II$11:$II$19</definedName>
    <definedName name="A126095206L_Latest">Data3!$II$19</definedName>
    <definedName name="A126095210C">Data3!$IL$1:$IL$10,Data3!$IL$11:$IL$19</definedName>
    <definedName name="A126095210C_Data">Data3!$IL$11:$IL$19</definedName>
    <definedName name="A126095210C_Latest">Data3!$IL$19</definedName>
    <definedName name="A126095214L">Data4!$K$1:$K$10,Data4!$K$11:$K$19</definedName>
    <definedName name="A126095214L_Data">Data4!$K$11:$K$19</definedName>
    <definedName name="A126095214L_Latest">Data4!$K$19</definedName>
    <definedName name="A126095218W">Data4!$AU$1:$AU$10,Data4!$AU$11:$AU$19</definedName>
    <definedName name="A126095218W_Data">Data4!$AU$11:$AU$19</definedName>
    <definedName name="A126095218W_Latest">Data4!$AU$19</definedName>
    <definedName name="A126095222L">Data4!$AX$1:$AX$10,Data4!$AX$11:$AX$19</definedName>
    <definedName name="A126095222L_Data">Data4!$AX$11:$AX$19</definedName>
    <definedName name="A126095222L_Latest">Data4!$AX$19</definedName>
    <definedName name="A126095226W">Data4!$Q$1:$Q$10,Data4!$Q$11:$Q$19</definedName>
    <definedName name="A126095226W_Data">Data4!$Q$11:$Q$19</definedName>
    <definedName name="A126095226W_Latest">Data4!$Q$19</definedName>
    <definedName name="A126095230L">Data4!$AO$1:$AO$10,Data4!$AO$11:$AO$19</definedName>
    <definedName name="A126095230L_Data">Data4!$AO$11:$AO$19</definedName>
    <definedName name="A126095230L_Latest">Data4!$AO$19</definedName>
    <definedName name="A126095234W">Data4!$BJ$1:$BJ$10,Data4!$BJ$11:$BJ$19</definedName>
    <definedName name="A126095234W_Data">Data4!$BJ$11:$BJ$19</definedName>
    <definedName name="A126095234W_Latest">Data4!$BJ$19</definedName>
    <definedName name="A126095238F">Data5!$CJ$1:$CJ$10,Data5!$CJ$11:$CJ$19</definedName>
    <definedName name="A126095238F_Data">Data5!$CJ$11:$CJ$19</definedName>
    <definedName name="A126095238F_Latest">Data5!$CJ$19</definedName>
    <definedName name="A126095242W">Data5!$DE$1:$DE$10,Data5!$DE$11:$DE$19</definedName>
    <definedName name="A126095242W_Data">Data5!$DE$11:$DE$19</definedName>
    <definedName name="A126095242W_Latest">Data5!$DE$19</definedName>
    <definedName name="A126095246F">Data5!$DZ$1:$DZ$10,Data5!$DZ$11:$DZ$19</definedName>
    <definedName name="A126095246F_Data">Data5!$DZ$11:$DZ$19</definedName>
    <definedName name="A126095246F_Latest">Data5!$DZ$19</definedName>
    <definedName name="A126095250W">Data5!$DN$1:$DN$10,Data5!$DN$11:$DN$19</definedName>
    <definedName name="A126095250W_Data">Data5!$DN$11:$DN$19</definedName>
    <definedName name="A126095250W_Latest">Data5!$DN$19</definedName>
    <definedName name="A126095254F">Data5!$EL$1:$EL$10,Data5!$EL$11:$EL$19</definedName>
    <definedName name="A126095254F_Data">Data5!$EL$11:$EL$19</definedName>
    <definedName name="A126095254F_Latest">Data5!$EL$19</definedName>
    <definedName name="A126095258R">Data5!$CM$1:$CM$10,Data5!$CM$11:$CM$19</definedName>
    <definedName name="A126095258R_Data">Data5!$CM$11:$CM$19</definedName>
    <definedName name="A126095258R_Latest">Data5!$CM$19</definedName>
    <definedName name="A126095262F">Data5!$CS$1:$CS$10,Data5!$CS$11:$CS$19</definedName>
    <definedName name="A126095262F_Data">Data5!$CS$11:$CS$19</definedName>
    <definedName name="A126095262F_Latest">Data5!$CS$19</definedName>
    <definedName name="A126095266R">Data5!$ER$1:$ER$10,Data5!$ER$11:$ER$19</definedName>
    <definedName name="A126095266R_Data">Data5!$ER$11:$ER$19</definedName>
    <definedName name="A126095266R_Latest">Data5!$ER$19</definedName>
    <definedName name="A126095270F">Data5!$EI$1:$EI$10,Data5!$EI$11:$EI$19</definedName>
    <definedName name="A126095270F_Data">Data5!$EI$11:$EI$19</definedName>
    <definedName name="A126095270F_Latest">Data5!$EI$19</definedName>
    <definedName name="A126095274R">Data5!$EX$1:$EX$10,Data5!$EX$11:$EX$19</definedName>
    <definedName name="A126095274R_Data">Data5!$EX$11:$EX$19</definedName>
    <definedName name="A126095274R_Latest">Data5!$EX$19</definedName>
    <definedName name="A126095278X">Data5!$BU$1:$BU$10,Data5!$BU$11:$BU$19</definedName>
    <definedName name="A126095278X_Data">Data5!$BU$11:$BU$19</definedName>
    <definedName name="A126095278X_Latest">Data5!$BU$19</definedName>
    <definedName name="A126095282R">Data5!$CG$1:$CG$10,Data5!$CG$11:$CG$19</definedName>
    <definedName name="A126095282R_Data">Data5!$CG$11:$CG$19</definedName>
    <definedName name="A126095282R_Latest">Data5!$CG$19</definedName>
    <definedName name="A126095286X">Data5!$DQ$1:$DQ$10,Data5!$DQ$11:$DQ$19</definedName>
    <definedName name="A126095286X_Data">Data5!$DQ$11:$DQ$19</definedName>
    <definedName name="A126095286X_Latest">Data5!$DQ$19</definedName>
    <definedName name="A126095290R">Data5!$EO$1:$EO$10,Data5!$EO$11:$EO$19</definedName>
    <definedName name="A126095290R_Data">Data5!$EO$11:$EO$19</definedName>
    <definedName name="A126095290R_Latest">Data5!$EO$19</definedName>
    <definedName name="A126095294X">Data5!$EU$1:$EU$10,Data5!$EU$11:$EU$19</definedName>
    <definedName name="A126095294X_Data">Data5!$EU$11:$EU$19</definedName>
    <definedName name="A126095294X_Latest">Data5!$EU$19</definedName>
    <definedName name="A126095298J">Data5!$BC$1:$BC$10,Data5!$BC$11:$BC$19</definedName>
    <definedName name="A126095298J_Data">Data5!$BC$11:$BC$19</definedName>
    <definedName name="A126095298J_Latest">Data5!$BC$19</definedName>
    <definedName name="A126095302L">Data5!$BL$1:$BL$10,Data5!$BL$11:$BL$19</definedName>
    <definedName name="A126095302L_Data">Data5!$BL$11:$BL$19</definedName>
    <definedName name="A126095302L_Latest">Data5!$BL$19</definedName>
    <definedName name="A126095306W">Data5!$BO$1:$BO$10,Data5!$BO$11:$BO$19</definedName>
    <definedName name="A126095306W_Data">Data5!$BO$11:$BO$19</definedName>
    <definedName name="A126095306W_Latest">Data5!$BO$19</definedName>
    <definedName name="A126095310L">Data5!$CP$1:$CP$10,Data5!$CP$11:$CP$19</definedName>
    <definedName name="A126095310L_Data">Data5!$CP$11:$CP$19</definedName>
    <definedName name="A126095310L_Latest">Data5!$CP$19</definedName>
    <definedName name="A126095314W">Data5!$CV$1:$CV$10,Data5!$CV$11:$CV$19</definedName>
    <definedName name="A126095314W_Data">Data5!$CV$11:$CV$19</definedName>
    <definedName name="A126095314W_Latest">Data5!$CV$19</definedName>
    <definedName name="A126095318F">Data5!$CY$1:$CY$10,Data5!$CY$11:$CY$19</definedName>
    <definedName name="A126095318F_Data">Data5!$CY$11:$CY$19</definedName>
    <definedName name="A126095318F_Latest">Data5!$CY$19</definedName>
    <definedName name="A126095322W">Data5!$DT$1:$DT$10,Data5!$DT$11:$DT$19</definedName>
    <definedName name="A126095322W_Data">Data5!$DT$11:$DT$19</definedName>
    <definedName name="A126095322W_Latest">Data5!$DT$19</definedName>
    <definedName name="A126095326F">Data5!$EC$1:$EC$10,Data5!$EC$11:$EC$19</definedName>
    <definedName name="A126095326F_Data">Data5!$EC$11:$EC$19</definedName>
    <definedName name="A126095326F_Latest">Data5!$EC$19</definedName>
    <definedName name="A126095330W">Data5!$BR$1:$BR$10,Data5!$BR$11:$BR$19</definedName>
    <definedName name="A126095330W_Data">Data5!$BR$11:$BR$19</definedName>
    <definedName name="A126095330W_Latest">Data5!$BR$19</definedName>
    <definedName name="A126095334F">Data5!$CA$1:$CA$10,Data5!$CA$11:$CA$19</definedName>
    <definedName name="A126095334F_Data">Data5!$CA$11:$CA$19</definedName>
    <definedName name="A126095334F_Latest">Data5!$CA$19</definedName>
    <definedName name="A126095338R">Data5!$EF$1:$EF$10,Data5!$EF$11:$EF$19</definedName>
    <definedName name="A126095338R_Data">Data5!$EF$11:$EF$19</definedName>
    <definedName name="A126095338R_Latest">Data5!$EF$19</definedName>
    <definedName name="A126095342F">Data5!$AZ$1:$AZ$10,Data5!$AZ$11:$AZ$19</definedName>
    <definedName name="A126095342F_Data">Data5!$AZ$11:$AZ$19</definedName>
    <definedName name="A126095342F_Latest">Data5!$AZ$19</definedName>
    <definedName name="A126095346R">Data5!$BF$1:$BF$10,Data5!$BF$11:$BF$19</definedName>
    <definedName name="A126095346R_Data">Data5!$BF$11:$BF$19</definedName>
    <definedName name="A126095346R_Latest">Data5!$BF$19</definedName>
    <definedName name="A126095350F">Data5!$BI$1:$BI$10,Data5!$BI$11:$BI$19</definedName>
    <definedName name="A126095350F_Data">Data5!$BI$11:$BI$19</definedName>
    <definedName name="A126095350F_Latest">Data5!$BI$19</definedName>
    <definedName name="A126095354R">Data5!$BX$1:$BX$10,Data5!$BX$11:$BX$19</definedName>
    <definedName name="A126095354R_Data">Data5!$BX$11:$BX$19</definedName>
    <definedName name="A126095354R_Latest">Data5!$BX$19</definedName>
    <definedName name="A126095358X">Data5!$DH$1:$DH$10,Data5!$DH$11:$DH$19</definedName>
    <definedName name="A126095358X_Data">Data5!$DH$11:$DH$19</definedName>
    <definedName name="A126095358X_Latest">Data5!$DH$19</definedName>
    <definedName name="A126095362R">Data5!$DK$1:$DK$10,Data5!$DK$11:$DK$19</definedName>
    <definedName name="A126095362R_Data">Data5!$DK$11:$DK$19</definedName>
    <definedName name="A126095362R_Latest">Data5!$DK$19</definedName>
    <definedName name="A126095366X">Data5!$CD$1:$CD$10,Data5!$CD$11:$CD$19</definedName>
    <definedName name="A126095366X_Data">Data5!$CD$11:$CD$19</definedName>
    <definedName name="A126095366X_Latest">Data5!$CD$19</definedName>
    <definedName name="A126095370R">Data5!$DB$1:$DB$10,Data5!$DB$11:$DB$19</definedName>
    <definedName name="A126095370R_Data">Data5!$DB$11:$DB$19</definedName>
    <definedName name="A126095370R_Latest">Data5!$DB$19</definedName>
    <definedName name="A126095374X">Data5!$DW$1:$DW$10,Data5!$DW$11:$DW$19</definedName>
    <definedName name="A126095374X_Data">Data5!$DW$11:$DW$19</definedName>
    <definedName name="A126095374X_Latest">Data5!$DW$19</definedName>
    <definedName name="A126095378J">Data5!$GK$1:$GK$10,Data5!$GK$11:$GK$19</definedName>
    <definedName name="A126095378J_Data">Data5!$GK$11:$GK$19</definedName>
    <definedName name="A126095378J_Latest">Data5!$GK$19</definedName>
    <definedName name="A126095382X">Data5!$HF$1:$HF$10,Data5!$HF$11:$HF$19</definedName>
    <definedName name="A126095382X_Data">Data5!$HF$11:$HF$19</definedName>
    <definedName name="A126095382X_Latest">Data5!$HF$19</definedName>
    <definedName name="A126095386J">Data5!$IA$1:$IA$10,Data5!$IA$11:$IA$19</definedName>
    <definedName name="A126095386J_Data">Data5!$IA$11:$IA$19</definedName>
    <definedName name="A126095386J_Latest">Data5!$IA$19</definedName>
    <definedName name="A126095390X">Data5!$HO$1:$HO$10,Data5!$HO$11:$HO$19</definedName>
    <definedName name="A126095390X_Data">Data5!$HO$11:$HO$19</definedName>
    <definedName name="A126095390X_Latest">Data5!$HO$19</definedName>
    <definedName name="A126095394J">Data5!$IM$1:$IM$10,Data5!$IM$11:$IM$19</definedName>
    <definedName name="A126095394J_Data">Data5!$IM$11:$IM$19</definedName>
    <definedName name="A126095394J_Latest">Data5!$IM$19</definedName>
    <definedName name="A126095398T">Data5!$GN$1:$GN$10,Data5!$GN$11:$GN$19</definedName>
    <definedName name="A126095398T_Data">Data5!$GN$11:$GN$19</definedName>
    <definedName name="A126095398T_Latest">Data5!$GN$19</definedName>
    <definedName name="A126095402W">Data5!$GT$1:$GT$10,Data5!$GT$11:$GT$19</definedName>
    <definedName name="A126095402W_Data">Data5!$GT$11:$GT$19</definedName>
    <definedName name="A126095402W_Latest">Data5!$GT$19</definedName>
    <definedName name="A126095406F">Data6!$C$1:$C$10,Data6!$C$11:$C$19</definedName>
    <definedName name="A126095406F_Data">Data6!$C$11:$C$19</definedName>
    <definedName name="A126095406F_Latest">Data6!$C$19</definedName>
    <definedName name="A126095410W">Data5!$IJ$1:$IJ$10,Data5!$IJ$11:$IJ$19</definedName>
    <definedName name="A126095410W_Data">Data5!$IJ$11:$IJ$19</definedName>
    <definedName name="A126095410W_Latest">Data5!$IJ$19</definedName>
    <definedName name="A126095414F">Data6!$I$1:$I$10,Data6!$I$11:$I$19</definedName>
    <definedName name="A126095414F_Data">Data6!$I$11:$I$19</definedName>
    <definedName name="A126095414F_Latest">Data6!$I$19</definedName>
    <definedName name="A126095418R">Data5!$FV$1:$FV$10,Data5!$FV$11:$FV$19</definedName>
    <definedName name="A126095418R_Data">Data5!$FV$11:$FV$19</definedName>
    <definedName name="A126095418R_Latest">Data5!$FV$19</definedName>
    <definedName name="A126095422F">Data5!$GH$1:$GH$10,Data5!$GH$11:$GH$19</definedName>
    <definedName name="A126095422F_Data">Data5!$GH$11:$GH$19</definedName>
    <definedName name="A126095422F_Latest">Data5!$GH$19</definedName>
    <definedName name="A126095426R">Data5!$HR$1:$HR$10,Data5!$HR$11:$HR$19</definedName>
    <definedName name="A126095426R_Data">Data5!$HR$11:$HR$19</definedName>
    <definedName name="A126095426R_Latest">Data5!$HR$19</definedName>
    <definedName name="A126095430F">Data5!$IP$1:$IP$10,Data5!$IP$11:$IP$19</definedName>
    <definedName name="A126095430F_Data">Data5!$IP$11:$IP$19</definedName>
    <definedName name="A126095430F_Latest">Data5!$IP$19</definedName>
    <definedName name="A126095434R">Data6!$F$1:$F$10,Data6!$F$11:$F$19</definedName>
    <definedName name="A126095434R_Data">Data6!$F$11:$F$19</definedName>
    <definedName name="A126095434R_Latest">Data6!$F$19</definedName>
    <definedName name="A126095438X">Data5!$FD$1:$FD$10,Data5!$FD$11:$FD$19</definedName>
    <definedName name="A126095438X_Data">Data5!$FD$11:$FD$19</definedName>
    <definedName name="A126095438X_Latest">Data5!$FD$19</definedName>
    <definedName name="A126095442R">Data5!$FM$1:$FM$10,Data5!$FM$11:$FM$19</definedName>
    <definedName name="A126095442R_Data">Data5!$FM$11:$FM$19</definedName>
    <definedName name="A126095442R_Latest">Data5!$FM$19</definedName>
    <definedName name="A126095446X">Data5!$FP$1:$FP$10,Data5!$FP$11:$FP$19</definedName>
    <definedName name="A126095446X_Data">Data5!$FP$11:$FP$19</definedName>
    <definedName name="A126095446X_Latest">Data5!$FP$19</definedName>
    <definedName name="A126095450R">Data5!$GQ$1:$GQ$10,Data5!$GQ$11:$GQ$19</definedName>
    <definedName name="A126095450R_Data">Data5!$GQ$11:$GQ$19</definedName>
    <definedName name="A126095450R_Latest">Data5!$GQ$19</definedName>
    <definedName name="A126095454X">Data5!$GW$1:$GW$10,Data5!$GW$11:$GW$19</definedName>
    <definedName name="A126095454X_Data">Data5!$GW$11:$GW$19</definedName>
    <definedName name="A126095454X_Latest">Data5!$GW$19</definedName>
    <definedName name="A126095458J">Data5!$GZ$1:$GZ$10,Data5!$GZ$11:$GZ$19</definedName>
    <definedName name="A126095458J_Data">Data5!$GZ$11:$GZ$19</definedName>
    <definedName name="A126095458J_Latest">Data5!$GZ$19</definedName>
    <definedName name="A126095462X">Data5!$HU$1:$HU$10,Data5!$HU$11:$HU$19</definedName>
    <definedName name="A126095462X_Data">Data5!$HU$11:$HU$19</definedName>
    <definedName name="A126095462X_Latest">Data5!$HU$19</definedName>
    <definedName name="A126095466J">Data5!$ID$1:$ID$10,Data5!$ID$11:$ID$19</definedName>
    <definedName name="A126095466J_Data">Data5!$ID$11:$ID$19</definedName>
    <definedName name="A126095466J_Latest">Data5!$ID$19</definedName>
    <definedName name="A126095470X">Data5!$FS$1:$FS$10,Data5!$FS$11:$FS$19</definedName>
    <definedName name="A126095470X_Data">Data5!$FS$11:$FS$19</definedName>
    <definedName name="A126095470X_Latest">Data5!$FS$19</definedName>
    <definedName name="A126095474J">Data5!$GB$1:$GB$10,Data5!$GB$11:$GB$19</definedName>
    <definedName name="A126095474J_Data">Data5!$GB$11:$GB$19</definedName>
    <definedName name="A126095474J_Latest">Data5!$GB$19</definedName>
    <definedName name="A126095478T">Data5!$IG$1:$IG$10,Data5!$IG$11:$IG$19</definedName>
    <definedName name="A126095478T_Data">Data5!$IG$11:$IG$19</definedName>
    <definedName name="A126095478T_Latest">Data5!$IG$19</definedName>
    <definedName name="A126095482J">Data5!$FA$1:$FA$10,Data5!$FA$11:$FA$19</definedName>
    <definedName name="A126095482J_Data">Data5!$FA$11:$FA$19</definedName>
    <definedName name="A126095482J_Latest">Data5!$FA$19</definedName>
    <definedName name="A126095486T">Data5!$FG$1:$FG$10,Data5!$FG$11:$FG$19</definedName>
    <definedName name="A126095486T_Data">Data5!$FG$11:$FG$19</definedName>
    <definedName name="A126095486T_Latest">Data5!$FG$19</definedName>
    <definedName name="A126095490J">Data5!$FJ$1:$FJ$10,Data5!$FJ$11:$FJ$19</definedName>
    <definedName name="A126095490J_Data">Data5!$FJ$11:$FJ$19</definedName>
    <definedName name="A126095490J_Latest">Data5!$FJ$19</definedName>
    <definedName name="A126095494T">Data5!$FY$1:$FY$10,Data5!$FY$11:$FY$19</definedName>
    <definedName name="A126095494T_Data">Data5!$FY$11:$FY$19</definedName>
    <definedName name="A126095494T_Latest">Data5!$FY$19</definedName>
    <definedName name="A126095498A">Data5!$HI$1:$HI$10,Data5!$HI$11:$HI$19</definedName>
    <definedName name="A126095498A_Data">Data5!$HI$11:$HI$19</definedName>
    <definedName name="A126095498A_Latest">Data5!$HI$19</definedName>
    <definedName name="A126095502F">Data5!$HL$1:$HL$10,Data5!$HL$11:$HL$19</definedName>
    <definedName name="A126095502F_Data">Data5!$HL$11:$HL$19</definedName>
    <definedName name="A126095502F_Latest">Data5!$HL$19</definedName>
    <definedName name="A126095506R">Data5!$GE$1:$GE$10,Data5!$GE$11:$GE$19</definedName>
    <definedName name="A126095506R_Data">Data5!$GE$11:$GE$19</definedName>
    <definedName name="A126095506R_Latest">Data5!$GE$19</definedName>
    <definedName name="A126095510F">Data5!$HC$1:$HC$10,Data5!$HC$11:$HC$19</definedName>
    <definedName name="A126095510F_Data">Data5!$HC$11:$HC$19</definedName>
    <definedName name="A126095510F_Latest">Data5!$HC$19</definedName>
    <definedName name="A126095514R">Data5!$HX$1:$HX$10,Data5!$HX$11:$HX$19</definedName>
    <definedName name="A126095514R_Data">Data5!$HX$11:$HX$19</definedName>
    <definedName name="A126095514R_Latest">Data5!$HX$19</definedName>
    <definedName name="A126095518X">Data6!$AV$1:$AV$10,Data6!$AV$11:$AV$19</definedName>
    <definedName name="A126095518X_Data">Data6!$AV$11:$AV$19</definedName>
    <definedName name="A126095518X_Latest">Data6!$AV$19</definedName>
    <definedName name="A126095522R">Data6!$BQ$1:$BQ$10,Data6!$BQ$11:$BQ$19</definedName>
    <definedName name="A126095522R_Data">Data6!$BQ$11:$BQ$19</definedName>
    <definedName name="A126095522R_Latest">Data6!$BQ$19</definedName>
    <definedName name="A126095526X">Data6!$CL$1:$CL$10,Data6!$CL$11:$CL$19</definedName>
    <definedName name="A126095526X_Data">Data6!$CL$11:$CL$19</definedName>
    <definedName name="A126095526X_Latest">Data6!$CL$19</definedName>
    <definedName name="A126095530R">Data6!$BZ$1:$BZ$10,Data6!$BZ$11:$BZ$19</definedName>
    <definedName name="A126095530R_Data">Data6!$BZ$11:$BZ$19</definedName>
    <definedName name="A126095530R_Latest">Data6!$BZ$19</definedName>
    <definedName name="A126095534X">Data6!$CX$1:$CX$10,Data6!$CX$11:$CX$19</definedName>
    <definedName name="A126095534X_Data">Data6!$CX$11:$CX$19</definedName>
    <definedName name="A126095534X_Latest">Data6!$CX$19</definedName>
    <definedName name="A126095538J">Data6!$AY$1:$AY$10,Data6!$AY$11:$AY$19</definedName>
    <definedName name="A126095538J_Data">Data6!$AY$11:$AY$19</definedName>
    <definedName name="A126095538J_Latest">Data6!$AY$19</definedName>
    <definedName name="A126095542X">Data6!$BE$1:$BE$10,Data6!$BE$11:$BE$19</definedName>
    <definedName name="A126095542X_Data">Data6!$BE$11:$BE$19</definedName>
    <definedName name="A126095542X_Latest">Data6!$BE$19</definedName>
    <definedName name="A126095546J">Data6!$DD$1:$DD$10,Data6!$DD$11:$DD$19</definedName>
    <definedName name="A126095546J_Data">Data6!$DD$11:$DD$19</definedName>
    <definedName name="A126095546J_Latest">Data6!$DD$19</definedName>
    <definedName name="A126095550X">Data6!$CU$1:$CU$10,Data6!$CU$11:$CU$19</definedName>
    <definedName name="A126095550X_Data">Data6!$CU$11:$CU$19</definedName>
    <definedName name="A126095550X_Latest">Data6!$CU$19</definedName>
    <definedName name="A126095554J">Data6!$DJ$1:$DJ$10,Data6!$DJ$11:$DJ$19</definedName>
    <definedName name="A126095554J_Data">Data6!$DJ$11:$DJ$19</definedName>
    <definedName name="A126095554J_Latest">Data6!$DJ$19</definedName>
    <definedName name="A126095558T">Data6!$AG$1:$AG$10,Data6!$AG$11:$AG$19</definedName>
    <definedName name="A126095558T_Data">Data6!$AG$11:$AG$19</definedName>
    <definedName name="A126095558T_Latest">Data6!$AG$19</definedName>
    <definedName name="A126095562J">Data6!$AS$1:$AS$10,Data6!$AS$11:$AS$19</definedName>
    <definedName name="A126095562J_Data">Data6!$AS$11:$AS$19</definedName>
    <definedName name="A126095562J_Latest">Data6!$AS$19</definedName>
    <definedName name="A126095566T">Data6!$CC$1:$CC$10,Data6!$CC$11:$CC$19</definedName>
    <definedName name="A126095566T_Data">Data6!$CC$11:$CC$19</definedName>
    <definedName name="A126095566T_Latest">Data6!$CC$19</definedName>
    <definedName name="A126095570J">Data6!$DA$1:$DA$10,Data6!$DA$11:$DA$19</definedName>
    <definedName name="A126095570J_Data">Data6!$DA$11:$DA$19</definedName>
    <definedName name="A126095570J_Latest">Data6!$DA$19</definedName>
    <definedName name="A126095574T">Data6!$DG$1:$DG$10,Data6!$DG$11:$DG$19</definedName>
    <definedName name="A126095574T_Data">Data6!$DG$11:$DG$19</definedName>
    <definedName name="A126095574T_Latest">Data6!$DG$19</definedName>
    <definedName name="A126095578A">Data6!$O$1:$O$10,Data6!$O$11:$O$19</definedName>
    <definedName name="A126095578A_Data">Data6!$O$11:$O$19</definedName>
    <definedName name="A126095578A_Latest">Data6!$O$19</definedName>
    <definedName name="A126095582T">Data6!$X$1:$X$10,Data6!$X$11:$X$19</definedName>
    <definedName name="A126095582T_Data">Data6!$X$11:$X$19</definedName>
    <definedName name="A126095582T_Latest">Data6!$X$19</definedName>
    <definedName name="A126095586A">Data6!$AA$1:$AA$10,Data6!$AA$11:$AA$19</definedName>
    <definedName name="A126095586A_Data">Data6!$AA$11:$AA$19</definedName>
    <definedName name="A126095586A_Latest">Data6!$AA$19</definedName>
    <definedName name="A126095590T">Data6!$BB$1:$BB$10,Data6!$BB$11:$BB$19</definedName>
    <definedName name="A126095590T_Data">Data6!$BB$11:$BB$19</definedName>
    <definedName name="A126095590T_Latest">Data6!$BB$19</definedName>
    <definedName name="A126095594A">Data6!$BH$1:$BH$10,Data6!$BH$11:$BH$19</definedName>
    <definedName name="A126095594A_Data">Data6!$BH$11:$BH$19</definedName>
    <definedName name="A126095594A_Latest">Data6!$BH$19</definedName>
    <definedName name="A126095598K">Data6!$BK$1:$BK$10,Data6!$BK$11:$BK$19</definedName>
    <definedName name="A126095598K_Data">Data6!$BK$11:$BK$19</definedName>
    <definedName name="A126095598K_Latest">Data6!$BK$19</definedName>
    <definedName name="A126095602R">Data6!$CF$1:$CF$10,Data6!$CF$11:$CF$19</definedName>
    <definedName name="A126095602R_Data">Data6!$CF$11:$CF$19</definedName>
    <definedName name="A126095602R_Latest">Data6!$CF$19</definedName>
    <definedName name="A126095606X">Data6!$CO$1:$CO$10,Data6!$CO$11:$CO$19</definedName>
    <definedName name="A126095606X_Data">Data6!$CO$11:$CO$19</definedName>
    <definedName name="A126095606X_Latest">Data6!$CO$19</definedName>
    <definedName name="A126095610R">Data6!$AD$1:$AD$10,Data6!$AD$11:$AD$19</definedName>
    <definedName name="A126095610R_Data">Data6!$AD$11:$AD$19</definedName>
    <definedName name="A126095610R_Latest">Data6!$AD$19</definedName>
    <definedName name="A126095614X">Data6!$AM$1:$AM$10,Data6!$AM$11:$AM$19</definedName>
    <definedName name="A126095614X_Data">Data6!$AM$11:$AM$19</definedName>
    <definedName name="A126095614X_Latest">Data6!$AM$19</definedName>
    <definedName name="A126095618J">Data6!$CR$1:$CR$10,Data6!$CR$11:$CR$19</definedName>
    <definedName name="A126095618J_Data">Data6!$CR$11:$CR$19</definedName>
    <definedName name="A126095618J_Latest">Data6!$CR$19</definedName>
    <definedName name="A126095622X">Data6!$L$1:$L$10,Data6!$L$11:$L$19</definedName>
    <definedName name="A126095622X_Data">Data6!$L$11:$L$19</definedName>
    <definedName name="A126095622X_Latest">Data6!$L$19</definedName>
    <definedName name="A126095626J">Data6!$R$1:$R$10,Data6!$R$11:$R$19</definedName>
    <definedName name="A126095626J_Data">Data6!$R$11:$R$19</definedName>
    <definedName name="A126095626J_Latest">Data6!$R$19</definedName>
    <definedName name="A126095630X">Data6!$U$1:$U$10,Data6!$U$11:$U$19</definedName>
    <definedName name="A126095630X_Data">Data6!$U$11:$U$19</definedName>
    <definedName name="A126095630X_Latest">Data6!$U$19</definedName>
    <definedName name="A126095634J">Data6!$AJ$1:$AJ$10,Data6!$AJ$11:$AJ$19</definedName>
    <definedName name="A126095634J_Data">Data6!$AJ$11:$AJ$19</definedName>
    <definedName name="A126095634J_Latest">Data6!$AJ$19</definedName>
    <definedName name="A126095638T">Data6!$BT$1:$BT$10,Data6!$BT$11:$BT$19</definedName>
    <definedName name="A126095638T_Data">Data6!$BT$11:$BT$19</definedName>
    <definedName name="A126095638T_Latest">Data6!$BT$19</definedName>
    <definedName name="A126095642J">Data6!$BW$1:$BW$10,Data6!$BW$11:$BW$19</definedName>
    <definedName name="A126095642J_Data">Data6!$BW$11:$BW$19</definedName>
    <definedName name="A126095642J_Latest">Data6!$BW$19</definedName>
    <definedName name="A126095646T">Data6!$AP$1:$AP$10,Data6!$AP$11:$AP$19</definedName>
    <definedName name="A126095646T_Data">Data6!$AP$11:$AP$19</definedName>
    <definedName name="A126095646T_Latest">Data6!$AP$19</definedName>
    <definedName name="A126095650J">Data6!$BN$1:$BN$10,Data6!$BN$11:$BN$19</definedName>
    <definedName name="A126095650J_Data">Data6!$BN$11:$BN$19</definedName>
    <definedName name="A126095650J_Latest">Data6!$BN$19</definedName>
    <definedName name="A126095654T">Data6!$CI$1:$CI$10,Data6!$CI$11:$CI$19</definedName>
    <definedName name="A126095654T_Data">Data6!$CI$11:$CI$19</definedName>
    <definedName name="A126095654T_Latest">Data6!$CI$19</definedName>
    <definedName name="A126095658A">Data3!$FL$1:$FL$10,Data3!$FL$11:$FL$19</definedName>
    <definedName name="A126095658A_Data">Data3!$FL$11:$FL$19</definedName>
    <definedName name="A126095658A_Latest">Data3!$FL$19</definedName>
    <definedName name="A126095662T">Data3!$GG$1:$GG$10,Data3!$GG$11:$GG$19</definedName>
    <definedName name="A126095662T_Data">Data3!$GG$11:$GG$19</definedName>
    <definedName name="A126095662T_Latest">Data3!$GG$19</definedName>
    <definedName name="A126095666A">Data3!$HB$1:$HB$10,Data3!$HB$11:$HB$19</definedName>
    <definedName name="A126095666A_Data">Data3!$HB$11:$HB$19</definedName>
    <definedName name="A126095666A_Latest">Data3!$HB$19</definedName>
    <definedName name="A126095670T">Data3!$GP$1:$GP$10,Data3!$GP$11:$GP$19</definedName>
    <definedName name="A126095670T_Data">Data3!$GP$11:$GP$19</definedName>
    <definedName name="A126095670T_Latest">Data3!$GP$19</definedName>
    <definedName name="A126095674A">Data3!$HN$1:$HN$10,Data3!$HN$11:$HN$19</definedName>
    <definedName name="A126095674A_Data">Data3!$HN$11:$HN$19</definedName>
    <definedName name="A126095674A_Latest">Data3!$HN$19</definedName>
    <definedName name="A126095678K">Data3!$FO$1:$FO$10,Data3!$FO$11:$FO$19</definedName>
    <definedName name="A126095678K_Data">Data3!$FO$11:$FO$19</definedName>
    <definedName name="A126095678K_Latest">Data3!$FO$19</definedName>
    <definedName name="A126095682A">Data3!$FU$1:$FU$10,Data3!$FU$11:$FU$19</definedName>
    <definedName name="A126095682A_Data">Data3!$FU$11:$FU$19</definedName>
    <definedName name="A126095682A_Latest">Data3!$FU$19</definedName>
    <definedName name="A126095686K">Data3!$HT$1:$HT$10,Data3!$HT$11:$HT$19</definedName>
    <definedName name="A126095686K_Data">Data3!$HT$11:$HT$19</definedName>
    <definedName name="A126095686K_Latest">Data3!$HT$19</definedName>
    <definedName name="A126095690A">Data3!$HK$1:$HK$10,Data3!$HK$11:$HK$19</definedName>
    <definedName name="A126095690A_Data">Data3!$HK$11:$HK$19</definedName>
    <definedName name="A126095690A_Latest">Data3!$HK$19</definedName>
    <definedName name="A126095694K">Data3!$HZ$1:$HZ$10,Data3!$HZ$11:$HZ$19</definedName>
    <definedName name="A126095694K_Data">Data3!$HZ$11:$HZ$19</definedName>
    <definedName name="A126095694K_Latest">Data3!$HZ$19</definedName>
    <definedName name="A126095698V">Data3!$EW$1:$EW$10,Data3!$EW$11:$EW$19</definedName>
    <definedName name="A126095698V_Data">Data3!$EW$11:$EW$19</definedName>
    <definedName name="A126095698V_Latest">Data3!$EW$19</definedName>
    <definedName name="A126095702X">Data3!$FI$1:$FI$10,Data3!$FI$11:$FI$19</definedName>
    <definedName name="A126095702X_Data">Data3!$FI$11:$FI$19</definedName>
    <definedName name="A126095702X_Latest">Data3!$FI$19</definedName>
    <definedName name="A126095706J">Data3!$GS$1:$GS$10,Data3!$GS$11:$GS$19</definedName>
    <definedName name="A126095706J_Data">Data3!$GS$11:$GS$19</definedName>
    <definedName name="A126095706J_Latest">Data3!$GS$19</definedName>
    <definedName name="A126095710X">Data3!$HQ$1:$HQ$10,Data3!$HQ$11:$HQ$19</definedName>
    <definedName name="A126095710X_Data">Data3!$HQ$11:$HQ$19</definedName>
    <definedName name="A126095710X_Latest">Data3!$HQ$19</definedName>
    <definedName name="A126095714J">Data3!$HW$1:$HW$10,Data3!$HW$11:$HW$19</definedName>
    <definedName name="A126095714J_Data">Data3!$HW$11:$HW$19</definedName>
    <definedName name="A126095714J_Latest">Data3!$HW$19</definedName>
    <definedName name="A126095718T">Data3!$EE$1:$EE$10,Data3!$EE$11:$EE$19</definedName>
    <definedName name="A126095718T_Data">Data3!$EE$11:$EE$19</definedName>
    <definedName name="A126095718T_Latest">Data3!$EE$19</definedName>
    <definedName name="A126095722J">Data3!$EN$1:$EN$10,Data3!$EN$11:$EN$19</definedName>
    <definedName name="A126095722J_Data">Data3!$EN$11:$EN$19</definedName>
    <definedName name="A126095722J_Latest">Data3!$EN$19</definedName>
    <definedName name="A126095726T">Data3!$EQ$1:$EQ$10,Data3!$EQ$11:$EQ$19</definedName>
    <definedName name="A126095726T_Data">Data3!$EQ$11:$EQ$19</definedName>
    <definedName name="A126095726T_Latest">Data3!$EQ$19</definedName>
    <definedName name="A126095730J">Data3!$FR$1:$FR$10,Data3!$FR$11:$FR$19</definedName>
    <definedName name="A126095730J_Data">Data3!$FR$11:$FR$19</definedName>
    <definedName name="A126095730J_Latest">Data3!$FR$19</definedName>
    <definedName name="A126095734T">Data3!$FX$1:$FX$10,Data3!$FX$11:$FX$19</definedName>
    <definedName name="A126095734T_Data">Data3!$FX$11:$FX$19</definedName>
    <definedName name="A126095734T_Latest">Data3!$FX$19</definedName>
    <definedName name="A126095738A">Data3!$GA$1:$GA$10,Data3!$GA$11:$GA$19</definedName>
    <definedName name="A126095738A_Data">Data3!$GA$11:$GA$19</definedName>
    <definedName name="A126095738A_Latest">Data3!$GA$19</definedName>
    <definedName name="A126095742T">Data3!$GV$1:$GV$10,Data3!$GV$11:$GV$19</definedName>
    <definedName name="A126095742T_Data">Data3!$GV$11:$GV$19</definedName>
    <definedName name="A126095742T_Latest">Data3!$GV$19</definedName>
    <definedName name="A126095746A">Data3!$HE$1:$HE$10,Data3!$HE$11:$HE$19</definedName>
    <definedName name="A126095746A_Data">Data3!$HE$11:$HE$19</definedName>
    <definedName name="A126095746A_Latest">Data3!$HE$19</definedName>
    <definedName name="A126095750T">Data3!$ET$1:$ET$10,Data3!$ET$11:$ET$19</definedName>
    <definedName name="A126095750T_Data">Data3!$ET$11:$ET$19</definedName>
    <definedName name="A126095750T_Latest">Data3!$ET$19</definedName>
    <definedName name="A126095754A">Data3!$FC$1:$FC$10,Data3!$FC$11:$FC$19</definedName>
    <definedName name="A126095754A_Data">Data3!$FC$11:$FC$19</definedName>
    <definedName name="A126095754A_Latest">Data3!$FC$19</definedName>
    <definedName name="A126095758K">Data3!$HH$1:$HH$10,Data3!$HH$11:$HH$19</definedName>
    <definedName name="A126095758K_Data">Data3!$HH$11:$HH$19</definedName>
    <definedName name="A126095758K_Latest">Data3!$HH$19</definedName>
    <definedName name="A126095762A">Data3!$EB$1:$EB$10,Data3!$EB$11:$EB$19</definedName>
    <definedName name="A126095762A_Data">Data3!$EB$11:$EB$19</definedName>
    <definedName name="A126095762A_Latest">Data3!$EB$19</definedName>
    <definedName name="A126095766K">Data3!$EH$1:$EH$10,Data3!$EH$11:$EH$19</definedName>
    <definedName name="A126095766K_Data">Data3!$EH$11:$EH$19</definedName>
    <definedName name="A126095766K_Latest">Data3!$EH$19</definedName>
    <definedName name="A126095770A">Data3!$EK$1:$EK$10,Data3!$EK$11:$EK$19</definedName>
    <definedName name="A126095770A_Data">Data3!$EK$11:$EK$19</definedName>
    <definedName name="A126095770A_Latest">Data3!$EK$19</definedName>
    <definedName name="A126095774K">Data3!$EZ$1:$EZ$10,Data3!$EZ$11:$EZ$19</definedName>
    <definedName name="A126095774K_Data">Data3!$EZ$11:$EZ$19</definedName>
    <definedName name="A126095774K_Latest">Data3!$EZ$19</definedName>
    <definedName name="A126095778V">Data3!$GJ$1:$GJ$10,Data3!$GJ$11:$GJ$19</definedName>
    <definedName name="A126095778V_Data">Data3!$GJ$11:$GJ$19</definedName>
    <definedName name="A126095778V_Latest">Data3!$GJ$19</definedName>
    <definedName name="A126095782K">Data3!$GM$1:$GM$10,Data3!$GM$11:$GM$19</definedName>
    <definedName name="A126095782K_Data">Data3!$GM$11:$GM$19</definedName>
    <definedName name="A126095782K_Latest">Data3!$GM$19</definedName>
    <definedName name="A126095786V">Data3!$FF$1:$FF$10,Data3!$FF$11:$FF$19</definedName>
    <definedName name="A126095786V_Data">Data3!$FF$11:$FF$19</definedName>
    <definedName name="A126095786V_Latest">Data3!$FF$19</definedName>
    <definedName name="A126095790K">Data3!$GD$1:$GD$10,Data3!$GD$11:$GD$19</definedName>
    <definedName name="A126095790K_Data">Data3!$GD$11:$GD$19</definedName>
    <definedName name="A126095790K_Latest">Data3!$GD$19</definedName>
    <definedName name="A126095794V">Data3!$GY$1:$GY$10,Data3!$GY$11:$GY$19</definedName>
    <definedName name="A126095794V_Data">Data3!$GY$11:$GY$19</definedName>
    <definedName name="A126095794V_Latest">Data3!$GY$19</definedName>
    <definedName name="A126095798C">Data4!$DX$1:$DX$10,Data4!$DX$11:$DX$19</definedName>
    <definedName name="A126095798C_Data">Data4!$DX$11:$DX$19</definedName>
    <definedName name="A126095798C_Latest">Data4!$DX$19</definedName>
    <definedName name="A126095802J">Data4!$ES$1:$ES$10,Data4!$ES$11:$ES$19</definedName>
    <definedName name="A126095802J_Data">Data4!$ES$11:$ES$19</definedName>
    <definedName name="A126095802J_Latest">Data4!$ES$19</definedName>
    <definedName name="A126095806T">Data4!$FN$1:$FN$10,Data4!$FN$11:$FN$19</definedName>
    <definedName name="A126095806T_Data">Data4!$FN$11:$FN$19</definedName>
    <definedName name="A126095806T_Latest">Data4!$FN$19</definedName>
    <definedName name="A126095810J">Data4!$FB$1:$FB$10,Data4!$FB$11:$FB$19</definedName>
    <definedName name="A126095810J_Data">Data4!$FB$11:$FB$19</definedName>
    <definedName name="A126095810J_Latest">Data4!$FB$19</definedName>
    <definedName name="A126095814T">Data4!$FZ$1:$FZ$10,Data4!$FZ$11:$FZ$19</definedName>
    <definedName name="A126095814T_Data">Data4!$FZ$11:$FZ$19</definedName>
    <definedName name="A126095814T_Latest">Data4!$FZ$19</definedName>
    <definedName name="A126095818A">Data4!$EA$1:$EA$10,Data4!$EA$11:$EA$19</definedName>
    <definedName name="A126095818A_Data">Data4!$EA$11:$EA$19</definedName>
    <definedName name="A126095818A_Latest">Data4!$EA$19</definedName>
    <definedName name="A126095822T">Data4!$EG$1:$EG$10,Data4!$EG$11:$EG$19</definedName>
    <definedName name="A126095822T_Data">Data4!$EG$11:$EG$19</definedName>
    <definedName name="A126095822T_Latest">Data4!$EG$19</definedName>
    <definedName name="A126095826A">Data4!$GF$1:$GF$10,Data4!$GF$11:$GF$19</definedName>
    <definedName name="A126095826A_Data">Data4!$GF$11:$GF$19</definedName>
    <definedName name="A126095826A_Latest">Data4!$GF$19</definedName>
    <definedName name="A126095830T">Data4!$FW$1:$FW$10,Data4!$FW$11:$FW$19</definedName>
    <definedName name="A126095830T_Data">Data4!$FW$11:$FW$19</definedName>
    <definedName name="A126095830T_Latest">Data4!$FW$19</definedName>
    <definedName name="A126095834A">Data4!$GL$1:$GL$10,Data4!$GL$11:$GL$19</definedName>
    <definedName name="A126095834A_Data">Data4!$GL$11:$GL$19</definedName>
    <definedName name="A126095834A_Latest">Data4!$GL$19</definedName>
    <definedName name="A126095838K">Data4!$DI$1:$DI$10,Data4!$DI$11:$DI$19</definedName>
    <definedName name="A126095838K_Data">Data4!$DI$11:$DI$19</definedName>
    <definedName name="A126095838K_Latest">Data4!$DI$19</definedName>
    <definedName name="A126095842A">Data4!$DU$1:$DU$10,Data4!$DU$11:$DU$19</definedName>
    <definedName name="A126095842A_Data">Data4!$DU$11:$DU$19</definedName>
    <definedName name="A126095842A_Latest">Data4!$DU$19</definedName>
    <definedName name="A126095846K">Data4!$FE$1:$FE$10,Data4!$FE$11:$FE$19</definedName>
    <definedName name="A126095846K_Data">Data4!$FE$11:$FE$19</definedName>
    <definedName name="A126095846K_Latest">Data4!$FE$19</definedName>
    <definedName name="A126095850A">Data4!$GC$1:$GC$10,Data4!$GC$11:$GC$19</definedName>
    <definedName name="A126095850A_Data">Data4!$GC$11:$GC$19</definedName>
    <definedName name="A126095850A_Latest">Data4!$GC$19</definedName>
    <definedName name="A126095854K">Data4!$GI$1:$GI$10,Data4!$GI$11:$GI$19</definedName>
    <definedName name="A126095854K_Data">Data4!$GI$11:$GI$19</definedName>
    <definedName name="A126095854K_Latest">Data4!$GI$19</definedName>
    <definedName name="A126095858V">Data4!$CQ$1:$CQ$10,Data4!$CQ$11:$CQ$19</definedName>
    <definedName name="A126095858V_Data">Data4!$CQ$11:$CQ$19</definedName>
    <definedName name="A126095858V_Latest">Data4!$CQ$19</definedName>
    <definedName name="A126095862K">Data4!$CZ$1:$CZ$10,Data4!$CZ$11:$CZ$19</definedName>
    <definedName name="A126095862K_Data">Data4!$CZ$11:$CZ$19</definedName>
    <definedName name="A126095862K_Latest">Data4!$CZ$19</definedName>
    <definedName name="A126095866V">Data4!$DC$1:$DC$10,Data4!$DC$11:$DC$19</definedName>
    <definedName name="A126095866V_Data">Data4!$DC$11:$DC$19</definedName>
    <definedName name="A126095866V_Latest">Data4!$DC$19</definedName>
    <definedName name="A126095870K">Data4!$ED$1:$ED$10,Data4!$ED$11:$ED$19</definedName>
    <definedName name="A126095870K_Data">Data4!$ED$11:$ED$19</definedName>
    <definedName name="A126095870K_Latest">Data4!$ED$19</definedName>
    <definedName name="A126095874V">Data4!$EJ$1:$EJ$10,Data4!$EJ$11:$EJ$19</definedName>
    <definedName name="A126095874V_Data">Data4!$EJ$11:$EJ$19</definedName>
    <definedName name="A126095874V_Latest">Data4!$EJ$19</definedName>
    <definedName name="A126095878C">Data4!$EM$1:$EM$10,Data4!$EM$11:$EM$19</definedName>
    <definedName name="A126095878C_Data">Data4!$EM$11:$EM$19</definedName>
    <definedName name="A126095878C_Latest">Data4!$EM$19</definedName>
    <definedName name="A126095882V">Data4!$FH$1:$FH$10,Data4!$FH$11:$FH$19</definedName>
    <definedName name="A126095882V_Data">Data4!$FH$11:$FH$19</definedName>
    <definedName name="A126095882V_Latest">Data4!$FH$19</definedName>
    <definedName name="A126095886C">Data4!$FQ$1:$FQ$10,Data4!$FQ$11:$FQ$19</definedName>
    <definedName name="A126095886C_Data">Data4!$FQ$11:$FQ$19</definedName>
    <definedName name="A126095886C_Latest">Data4!$FQ$19</definedName>
    <definedName name="A126095890V">Data4!$DF$1:$DF$10,Data4!$DF$11:$DF$19</definedName>
    <definedName name="A126095890V_Data">Data4!$DF$11:$DF$19</definedName>
    <definedName name="A126095890V_Latest">Data4!$DF$19</definedName>
    <definedName name="A126095894C">Data4!$DO$1:$DO$10,Data4!$DO$11:$DO$19</definedName>
    <definedName name="A126095894C_Data">Data4!$DO$11:$DO$19</definedName>
    <definedName name="A126095894C_Latest">Data4!$DO$19</definedName>
    <definedName name="A126095898L">Data4!$FT$1:$FT$10,Data4!$FT$11:$FT$19</definedName>
    <definedName name="A126095898L_Data">Data4!$FT$11:$FT$19</definedName>
    <definedName name="A126095898L_Latest">Data4!$FT$19</definedName>
    <definedName name="A126095902T">Data4!$CN$1:$CN$10,Data4!$CN$11:$CN$19</definedName>
    <definedName name="A126095902T_Data">Data4!$CN$11:$CN$19</definedName>
    <definedName name="A126095902T_Latest">Data4!$CN$19</definedName>
    <definedName name="A126095906A">Data4!$CT$1:$CT$10,Data4!$CT$11:$CT$19</definedName>
    <definedName name="A126095906A_Data">Data4!$CT$11:$CT$19</definedName>
    <definedName name="A126095906A_Latest">Data4!$CT$19</definedName>
    <definedName name="A126095910T">Data4!$CW$1:$CW$10,Data4!$CW$11:$CW$19</definedName>
    <definedName name="A126095910T_Data">Data4!$CW$11:$CW$19</definedName>
    <definedName name="A126095910T_Latest">Data4!$CW$19</definedName>
    <definedName name="A126095914A">Data4!$DL$1:$DL$10,Data4!$DL$11:$DL$19</definedName>
    <definedName name="A126095914A_Data">Data4!$DL$11:$DL$19</definedName>
    <definedName name="A126095914A_Latest">Data4!$DL$19</definedName>
    <definedName name="A126095918K">Data4!$EV$1:$EV$10,Data4!$EV$11:$EV$19</definedName>
    <definedName name="A126095918K_Data">Data4!$EV$11:$EV$19</definedName>
    <definedName name="A126095918K_Latest">Data4!$EV$19</definedName>
    <definedName name="A126095922A">Data4!$EY$1:$EY$10,Data4!$EY$11:$EY$19</definedName>
    <definedName name="A126095922A_Data">Data4!$EY$11:$EY$19</definedName>
    <definedName name="A126095922A_Latest">Data4!$EY$19</definedName>
    <definedName name="A126095926K">Data4!$DR$1:$DR$10,Data4!$DR$11:$DR$19</definedName>
    <definedName name="A126095926K_Data">Data4!$DR$11:$DR$19</definedName>
    <definedName name="A126095926K_Latest">Data4!$DR$19</definedName>
    <definedName name="A126095930A">Data4!$EP$1:$EP$10,Data4!$EP$11:$EP$19</definedName>
    <definedName name="A126095930A_Data">Data4!$EP$11:$EP$19</definedName>
    <definedName name="A126095930A_Latest">Data4!$EP$19</definedName>
    <definedName name="A126095934K">Data4!$FK$1:$FK$10,Data4!$FK$11:$FK$19</definedName>
    <definedName name="A126095934K_Data">Data4!$FK$11:$FK$19</definedName>
    <definedName name="A126095934K_Latest">Data4!$FK$19</definedName>
    <definedName name="A126095938V">Data4!$HY$1:$HY$10,Data4!$HY$11:$HY$19</definedName>
    <definedName name="A126095938V_Data">Data4!$HY$11:$HY$19</definedName>
    <definedName name="A126095938V_Latest">Data4!$HY$19</definedName>
    <definedName name="A126095942K">Data5!$D$1:$D$10,Data5!$D$11:$D$19</definedName>
    <definedName name="A126095942K_Data">Data5!$D$11:$D$19</definedName>
    <definedName name="A126095942K_Latest">Data5!$D$19</definedName>
    <definedName name="A126095946V">Data5!$Y$1:$Y$10,Data5!$Y$11:$Y$19</definedName>
    <definedName name="A126095946V_Data">Data5!$Y$11:$Y$19</definedName>
    <definedName name="A126095946V_Latest">Data5!$Y$19</definedName>
    <definedName name="A126095950K">Data5!$M$1:$M$10,Data5!$M$11:$M$19</definedName>
    <definedName name="A126095950K_Data">Data5!$M$11:$M$19</definedName>
    <definedName name="A126095950K_Latest">Data5!$M$19</definedName>
    <definedName name="A126095954V">Data5!$AK$1:$AK$10,Data5!$AK$11:$AK$19</definedName>
    <definedName name="A126095954V_Data">Data5!$AK$11:$AK$19</definedName>
    <definedName name="A126095954V_Latest">Data5!$AK$19</definedName>
    <definedName name="A126095958C">Data4!$IB$1:$IB$10,Data4!$IB$11:$IB$19</definedName>
    <definedName name="A126095958C_Data">Data4!$IB$11:$IB$19</definedName>
    <definedName name="A126095958C_Latest">Data4!$IB$19</definedName>
    <definedName name="A126095962V">Data4!$IH$1:$IH$10,Data4!$IH$11:$IH$19</definedName>
    <definedName name="A126095962V_Data">Data4!$IH$11:$IH$19</definedName>
    <definedName name="A126095962V_Latest">Data4!$IH$19</definedName>
    <definedName name="A126095966C">Data5!$AQ$1:$AQ$10,Data5!$AQ$11:$AQ$19</definedName>
    <definedName name="A126095966C_Data">Data5!$AQ$11:$AQ$19</definedName>
    <definedName name="A126095966C_Latest">Data5!$AQ$19</definedName>
    <definedName name="A126095970V">Data5!$AH$1:$AH$10,Data5!$AH$11:$AH$19</definedName>
    <definedName name="A126095970V_Data">Data5!$AH$11:$AH$19</definedName>
    <definedName name="A126095970V_Latest">Data5!$AH$19</definedName>
    <definedName name="A126095974C">Data5!$AW$1:$AW$10,Data5!$AW$11:$AW$19</definedName>
    <definedName name="A126095974C_Data">Data5!$AW$11:$AW$19</definedName>
    <definedName name="A126095974C_Latest">Data5!$AW$19</definedName>
    <definedName name="A126095978L">Data4!$HJ$1:$HJ$10,Data4!$HJ$11:$HJ$19</definedName>
    <definedName name="A126095978L_Data">Data4!$HJ$11:$HJ$19</definedName>
    <definedName name="A126095978L_Latest">Data4!$HJ$19</definedName>
    <definedName name="A126095982C">Data4!$HV$1:$HV$10,Data4!$HV$11:$HV$19</definedName>
    <definedName name="A126095982C_Data">Data4!$HV$11:$HV$19</definedName>
    <definedName name="A126095982C_Latest">Data4!$HV$19</definedName>
    <definedName name="A126095986L">Data5!$P$1:$P$10,Data5!$P$11:$P$19</definedName>
    <definedName name="A126095986L_Data">Data5!$P$11:$P$19</definedName>
    <definedName name="A126095986L_Latest">Data5!$P$19</definedName>
    <definedName name="A126095990C">Data5!$AN$1:$AN$10,Data5!$AN$11:$AN$19</definedName>
    <definedName name="A126095990C_Data">Data5!$AN$11:$AN$19</definedName>
    <definedName name="A126095990C_Latest">Data5!$AN$19</definedName>
    <definedName name="A126095994L">Data5!$AT$1:$AT$10,Data5!$AT$11:$AT$19</definedName>
    <definedName name="A126095994L_Data">Data5!$AT$11:$AT$19</definedName>
    <definedName name="A126095994L_Latest">Data5!$AT$19</definedName>
    <definedName name="A126095998W">Data4!$GR$1:$GR$10,Data4!$GR$11:$GR$19</definedName>
    <definedName name="A126095998W_Data">Data4!$GR$11:$GR$19</definedName>
    <definedName name="A126095998W_Latest">Data4!$GR$19</definedName>
    <definedName name="A126096002C">Data4!$HA$1:$HA$10,Data4!$HA$11:$HA$19</definedName>
    <definedName name="A126096002C_Data">Data4!$HA$11:$HA$19</definedName>
    <definedName name="A126096002C_Latest">Data4!$HA$19</definedName>
    <definedName name="A126096006L">Data4!$HD$1:$HD$10,Data4!$HD$11:$HD$19</definedName>
    <definedName name="A126096006L_Data">Data4!$HD$11:$HD$19</definedName>
    <definedName name="A126096006L_Latest">Data4!$HD$19</definedName>
    <definedName name="A126096010C">Data4!$IE$1:$IE$10,Data4!$IE$11:$IE$19</definedName>
    <definedName name="A126096010C_Data">Data4!$IE$11:$IE$19</definedName>
    <definedName name="A126096010C_Latest">Data4!$IE$19</definedName>
    <definedName name="A126096014L">Data4!$IK$1:$IK$10,Data4!$IK$11:$IK$19</definedName>
    <definedName name="A126096014L_Data">Data4!$IK$11:$IK$19</definedName>
    <definedName name="A126096014L_Latest">Data4!$IK$19</definedName>
    <definedName name="A126096018W">Data4!$IN$1:$IN$10,Data4!$IN$11:$IN$19</definedName>
    <definedName name="A126096018W_Data">Data4!$IN$11:$IN$19</definedName>
    <definedName name="A126096018W_Latest">Data4!$IN$19</definedName>
    <definedName name="A126096022L">Data5!$S$1:$S$10,Data5!$S$11:$S$19</definedName>
    <definedName name="A126096022L_Data">Data5!$S$11:$S$19</definedName>
    <definedName name="A126096022L_Latest">Data5!$S$19</definedName>
    <definedName name="A126096026W">Data5!$AB$1:$AB$10,Data5!$AB$11:$AB$19</definedName>
    <definedName name="A126096026W_Data">Data5!$AB$11:$AB$19</definedName>
    <definedName name="A126096026W_Latest">Data5!$AB$19</definedName>
    <definedName name="A126096030L">Data4!$HG$1:$HG$10,Data4!$HG$11:$HG$19</definedName>
    <definedName name="A126096030L_Data">Data4!$HG$11:$HG$19</definedName>
    <definedName name="A126096030L_Latest">Data4!$HG$19</definedName>
    <definedName name="A126096034W">Data4!$HP$1:$HP$10,Data4!$HP$11:$HP$19</definedName>
    <definedName name="A126096034W_Data">Data4!$HP$11:$HP$19</definedName>
    <definedName name="A126096034W_Latest">Data4!$HP$19</definedName>
    <definedName name="A126096038F">Data5!$AE$1:$AE$10,Data5!$AE$11:$AE$19</definedName>
    <definedName name="A126096038F_Data">Data5!$AE$11:$AE$19</definedName>
    <definedName name="A126096038F_Latest">Data5!$AE$19</definedName>
    <definedName name="A126096042W">Data4!$GO$1:$GO$10,Data4!$GO$11:$GO$19</definedName>
    <definedName name="A126096042W_Data">Data4!$GO$11:$GO$19</definedName>
    <definedName name="A126096042W_Latest">Data4!$GO$19</definedName>
    <definedName name="A126096046F">Data4!$GU$1:$GU$10,Data4!$GU$11:$GU$19</definedName>
    <definedName name="A126096046F_Data">Data4!$GU$11:$GU$19</definedName>
    <definedName name="A126096046F_Latest">Data4!$GU$19</definedName>
    <definedName name="A126096050W">Data4!$GX$1:$GX$10,Data4!$GX$11:$GX$19</definedName>
    <definedName name="A126096050W_Data">Data4!$GX$11:$GX$19</definedName>
    <definedName name="A126096050W_Latest">Data4!$GX$19</definedName>
    <definedName name="A126096054F">Data4!$HM$1:$HM$10,Data4!$HM$11:$HM$19</definedName>
    <definedName name="A126096054F_Data">Data4!$HM$11:$HM$19</definedName>
    <definedName name="A126096054F_Latest">Data4!$HM$19</definedName>
    <definedName name="A126096058R">Data5!$G$1:$G$10,Data5!$G$11:$G$19</definedName>
    <definedName name="A126096058R_Data">Data5!$G$11:$G$19</definedName>
    <definedName name="A126096058R_Latest">Data5!$G$19</definedName>
    <definedName name="A126096062F">Data5!$J$1:$J$10,Data5!$J$11:$J$19</definedName>
    <definedName name="A126096062F_Data">Data5!$J$11:$J$19</definedName>
    <definedName name="A126096062F_Latest">Data5!$J$19</definedName>
    <definedName name="A126096066R">Data4!$HS$1:$HS$10,Data4!$HS$11:$HS$19</definedName>
    <definedName name="A126096066R_Data">Data4!$HS$11:$HS$19</definedName>
    <definedName name="A126096066R_Latest">Data4!$HS$19</definedName>
    <definedName name="A126096070F">Data4!$IQ$1:$IQ$10,Data4!$IQ$11:$IQ$19</definedName>
    <definedName name="A126096070F_Data">Data4!$IQ$11:$IQ$19</definedName>
    <definedName name="A126096070F_Latest">Data4!$IQ$19</definedName>
    <definedName name="A126096074R">Data5!$V$1:$V$10,Data5!$V$11:$V$19</definedName>
    <definedName name="A126096074R_Data">Data5!$V$11:$V$19</definedName>
    <definedName name="A126096074R_Latest">Data5!$V$19</definedName>
    <definedName name="A126096078X">Data1!$IN$1:$IN$10,Data1!$IN$11:$IN$19</definedName>
    <definedName name="A126096078X_Data">Data1!$IN$11:$IN$19</definedName>
    <definedName name="A126096078X_Latest">Data1!$IN$19</definedName>
    <definedName name="A126096082R">Data2!$S$1:$S$10,Data2!$S$11:$S$19</definedName>
    <definedName name="A126096082R_Data">Data2!$S$11:$S$19</definedName>
    <definedName name="A126096082R_Latest">Data2!$S$19</definedName>
    <definedName name="A126096086X">Data2!$AN$1:$AN$10,Data2!$AN$11:$AN$19</definedName>
    <definedName name="A126096086X_Data">Data2!$AN$11:$AN$19</definedName>
    <definedName name="A126096086X_Latest">Data2!$AN$19</definedName>
    <definedName name="A126096090R">Data2!$AB$1:$AB$10,Data2!$AB$11:$AB$19</definedName>
    <definedName name="A126096090R_Data">Data2!$AB$11:$AB$19</definedName>
    <definedName name="A126096090R_Latest">Data2!$AB$19</definedName>
    <definedName name="A126096094X">Data2!$AZ$1:$AZ$10,Data2!$AZ$11:$AZ$19</definedName>
    <definedName name="A126096094X_Data">Data2!$AZ$11:$AZ$19</definedName>
    <definedName name="A126096094X_Latest">Data2!$AZ$19</definedName>
    <definedName name="A126096098J">Data1!$IQ$1:$IQ$10,Data1!$IQ$11:$IQ$19</definedName>
    <definedName name="A126096098J_Data">Data1!$IQ$11:$IQ$19</definedName>
    <definedName name="A126096098J_Latest">Data1!$IQ$19</definedName>
    <definedName name="A126096102L">Data2!$G$1:$G$10,Data2!$G$11:$G$19</definedName>
    <definedName name="A126096102L_Data">Data2!$G$11:$G$19</definedName>
    <definedName name="A126096102L_Latest">Data2!$G$19</definedName>
    <definedName name="A126096106W">Data2!$BF$1:$BF$10,Data2!$BF$11:$BF$19</definedName>
    <definedName name="A126096106W_Data">Data2!$BF$11:$BF$19</definedName>
    <definedName name="A126096106W_Latest">Data2!$BF$19</definedName>
    <definedName name="A126096110L">Data2!$AW$1:$AW$10,Data2!$AW$11:$AW$19</definedName>
    <definedName name="A126096110L_Data">Data2!$AW$11:$AW$19</definedName>
    <definedName name="A126096110L_Latest">Data2!$AW$19</definedName>
    <definedName name="A126096114W">Data2!$BL$1:$BL$10,Data2!$BL$11:$BL$19</definedName>
    <definedName name="A126096114W_Data">Data2!$BL$11:$BL$19</definedName>
    <definedName name="A126096114W_Latest">Data2!$BL$19</definedName>
    <definedName name="A126096118F">Data1!$HY$1:$HY$10,Data1!$HY$11:$HY$19</definedName>
    <definedName name="A126096118F_Data">Data1!$HY$11:$HY$19</definedName>
    <definedName name="A126096118F_Latest">Data1!$HY$19</definedName>
    <definedName name="A126096122W">Data1!$IK$1:$IK$10,Data1!$IK$11:$IK$19</definedName>
    <definedName name="A126096122W_Data">Data1!$IK$11:$IK$19</definedName>
    <definedName name="A126096122W_Latest">Data1!$IK$19</definedName>
    <definedName name="A126096126F">Data2!$AE$1:$AE$10,Data2!$AE$11:$AE$19</definedName>
    <definedName name="A126096126F_Data">Data2!$AE$11:$AE$19</definedName>
    <definedName name="A126096126F_Latest">Data2!$AE$19</definedName>
    <definedName name="A126096130W">Data2!$BC$1:$BC$10,Data2!$BC$11:$BC$19</definedName>
    <definedName name="A126096130W_Data">Data2!$BC$11:$BC$19</definedName>
    <definedName name="A126096130W_Latest">Data2!$BC$19</definedName>
    <definedName name="A126096134F">Data2!$BI$1:$BI$10,Data2!$BI$11:$BI$19</definedName>
    <definedName name="A126096134F_Data">Data2!$BI$11:$BI$19</definedName>
    <definedName name="A126096134F_Latest">Data2!$BI$19</definedName>
    <definedName name="A126096138R">Data1!$HG$1:$HG$10,Data1!$HG$11:$HG$19</definedName>
    <definedName name="A126096138R_Data">Data1!$HG$11:$HG$19</definedName>
    <definedName name="A126096138R_Latest">Data1!$HG$19</definedName>
    <definedName name="A126096142F">Data1!$HP$1:$HP$10,Data1!$HP$11:$HP$19</definedName>
    <definedName name="A126096142F_Data">Data1!$HP$11:$HP$19</definedName>
    <definedName name="A126096142F_Latest">Data1!$HP$19</definedName>
    <definedName name="A126096146R">Data1!$HS$1:$HS$10,Data1!$HS$11:$HS$19</definedName>
    <definedName name="A126096146R_Data">Data1!$HS$11:$HS$19</definedName>
    <definedName name="A126096146R_Latest">Data1!$HS$19</definedName>
    <definedName name="A126096150F">Data2!$D$1:$D$10,Data2!$D$11:$D$19</definedName>
    <definedName name="A126096150F_Data">Data2!$D$11:$D$19</definedName>
    <definedName name="A126096150F_Latest">Data2!$D$19</definedName>
    <definedName name="A126096154R">Data2!$J$1:$J$10,Data2!$J$11:$J$19</definedName>
    <definedName name="A126096154R_Data">Data2!$J$11:$J$19</definedName>
    <definedName name="A126096154R_Latest">Data2!$J$19</definedName>
    <definedName name="A126096158X">Data2!$M$1:$M$10,Data2!$M$11:$M$19</definedName>
    <definedName name="A126096158X_Data">Data2!$M$11:$M$19</definedName>
    <definedName name="A126096158X_Latest">Data2!$M$19</definedName>
    <definedName name="A126096162R">Data2!$AH$1:$AH$10,Data2!$AH$11:$AH$19</definedName>
    <definedName name="A126096162R_Data">Data2!$AH$11:$AH$19</definedName>
    <definedName name="A126096162R_Latest">Data2!$AH$19</definedName>
    <definedName name="A126096166X">Data2!$AQ$1:$AQ$10,Data2!$AQ$11:$AQ$19</definedName>
    <definedName name="A126096166X_Data">Data2!$AQ$11:$AQ$19</definedName>
    <definedName name="A126096166X_Latest">Data2!$AQ$19</definedName>
    <definedName name="A126096170R">Data1!$HV$1:$HV$10,Data1!$HV$11:$HV$19</definedName>
    <definedName name="A126096170R_Data">Data1!$HV$11:$HV$19</definedName>
    <definedName name="A126096170R_Latest">Data1!$HV$19</definedName>
    <definedName name="A126096174X">Data1!$IE$1:$IE$10,Data1!$IE$11:$IE$19</definedName>
    <definedName name="A126096174X_Data">Data1!$IE$11:$IE$19</definedName>
    <definedName name="A126096174X_Latest">Data1!$IE$19</definedName>
    <definedName name="A126096178J">Data2!$AT$1:$AT$10,Data2!$AT$11:$AT$19</definedName>
    <definedName name="A126096178J_Data">Data2!$AT$11:$AT$19</definedName>
    <definedName name="A126096178J_Latest">Data2!$AT$19</definedName>
    <definedName name="A126096182X">Data1!$HD$1:$HD$10,Data1!$HD$11:$HD$19</definedName>
    <definedName name="A126096182X_Data">Data1!$HD$11:$HD$19</definedName>
    <definedName name="A126096182X_Latest">Data1!$HD$19</definedName>
    <definedName name="A126096186J">Data1!$HJ$1:$HJ$10,Data1!$HJ$11:$HJ$19</definedName>
    <definedName name="A126096186J_Data">Data1!$HJ$11:$HJ$19</definedName>
    <definedName name="A126096186J_Latest">Data1!$HJ$19</definedName>
    <definedName name="A126096190X">Data1!$HM$1:$HM$10,Data1!$HM$11:$HM$19</definedName>
    <definedName name="A126096190X_Data">Data1!$HM$11:$HM$19</definedName>
    <definedName name="A126096190X_Latest">Data1!$HM$19</definedName>
    <definedName name="A126096194J">Data1!$IB$1:$IB$10,Data1!$IB$11:$IB$19</definedName>
    <definedName name="A126096194J_Data">Data1!$IB$11:$IB$19</definedName>
    <definedName name="A126096194J_Latest">Data1!$IB$19</definedName>
    <definedName name="A126096198T">Data2!$V$1:$V$10,Data2!$V$11:$V$19</definedName>
    <definedName name="A126096198T_Data">Data2!$V$11:$V$19</definedName>
    <definedName name="A126096198T_Latest">Data2!$V$19</definedName>
    <definedName name="A126096202W">Data2!$Y$1:$Y$10,Data2!$Y$11:$Y$19</definedName>
    <definedName name="A126096202W_Data">Data2!$Y$11:$Y$19</definedName>
    <definedName name="A126096202W_Latest">Data2!$Y$19</definedName>
    <definedName name="A126096206F">Data1!$IH$1:$IH$10,Data1!$IH$11:$IH$19</definedName>
    <definedName name="A126096206F_Data">Data1!$IH$11:$IH$19</definedName>
    <definedName name="A126096206F_Latest">Data1!$IH$19</definedName>
    <definedName name="A126096210W">Data2!$P$1:$P$10,Data2!$P$11:$P$19</definedName>
    <definedName name="A126096210W_Data">Data2!$P$11:$P$19</definedName>
    <definedName name="A126096210W_Latest">Data2!$P$19</definedName>
    <definedName name="A126096214F">Data2!$AK$1:$AK$10,Data2!$AK$11:$AK$19</definedName>
    <definedName name="A126096214F_Data">Data2!$AK$11:$AK$19</definedName>
    <definedName name="A126096214F_Latest">Data2!$AK$19</definedName>
    <definedName name="A126097338A">Data3!$BK$1:$BK$10,Data3!$BK$11:$BK$19</definedName>
    <definedName name="A126097338A_Data">Data3!$BK$11:$BK$19</definedName>
    <definedName name="A126097338A_Latest">Data3!$BK$19</definedName>
    <definedName name="A126097342T">Data3!$CF$1:$CF$10,Data3!$CF$11:$CF$19</definedName>
    <definedName name="A126097342T_Data">Data3!$CF$11:$CF$19</definedName>
    <definedName name="A126097342T_Latest">Data3!$CF$19</definedName>
    <definedName name="A126097346A">Data3!$DA$1:$DA$10,Data3!$DA$11:$DA$19</definedName>
    <definedName name="A126097346A_Data">Data3!$DA$11:$DA$19</definedName>
    <definedName name="A126097346A_Latest">Data3!$DA$19</definedName>
    <definedName name="A126097350T">Data3!$CO$1:$CO$10,Data3!$CO$11:$CO$19</definedName>
    <definedName name="A126097350T_Data">Data3!$CO$11:$CO$19</definedName>
    <definedName name="A126097350T_Latest">Data3!$CO$19</definedName>
    <definedName name="A126097354A">Data3!$DM$1:$DM$10,Data3!$DM$11:$DM$19</definedName>
    <definedName name="A126097354A_Data">Data3!$DM$11:$DM$19</definedName>
    <definedName name="A126097354A_Latest">Data3!$DM$19</definedName>
    <definedName name="A126097358K">Data3!$BN$1:$BN$10,Data3!$BN$11:$BN$19</definedName>
    <definedName name="A126097358K_Data">Data3!$BN$11:$BN$19</definedName>
    <definedName name="A126097358K_Latest">Data3!$BN$19</definedName>
    <definedName name="A126097362A">Data3!$BT$1:$BT$10,Data3!$BT$11:$BT$19</definedName>
    <definedName name="A126097362A_Data">Data3!$BT$11:$BT$19</definedName>
    <definedName name="A126097362A_Latest">Data3!$BT$19</definedName>
    <definedName name="A126097366K">Data3!$DS$1:$DS$10,Data3!$DS$11:$DS$19</definedName>
    <definedName name="A126097366K_Data">Data3!$DS$11:$DS$19</definedName>
    <definedName name="A126097366K_Latest">Data3!$DS$19</definedName>
    <definedName name="A126097370A">Data3!$DJ$1:$DJ$10,Data3!$DJ$11:$DJ$19</definedName>
    <definedName name="A126097370A_Data">Data3!$DJ$11:$DJ$19</definedName>
    <definedName name="A126097370A_Latest">Data3!$DJ$19</definedName>
    <definedName name="A126097374K">Data3!$DY$1:$DY$10,Data3!$DY$11:$DY$19</definedName>
    <definedName name="A126097374K_Data">Data3!$DY$11:$DY$19</definedName>
    <definedName name="A126097374K_Latest">Data3!$DY$19</definedName>
    <definedName name="A126097378V">Data3!$AV$1:$AV$10,Data3!$AV$11:$AV$19</definedName>
    <definedName name="A126097378V_Data">Data3!$AV$11:$AV$19</definedName>
    <definedName name="A126097378V_Latest">Data3!$AV$19</definedName>
    <definedName name="A126097382K">Data3!$BH$1:$BH$10,Data3!$BH$11:$BH$19</definedName>
    <definedName name="A126097382K_Data">Data3!$BH$11:$BH$19</definedName>
    <definedName name="A126097382K_Latest">Data3!$BH$19</definedName>
    <definedName name="A126097386V">Data3!$CR$1:$CR$10,Data3!$CR$11:$CR$19</definedName>
    <definedName name="A126097386V_Data">Data3!$CR$11:$CR$19</definedName>
    <definedName name="A126097386V_Latest">Data3!$CR$19</definedName>
    <definedName name="A126097390K">Data3!$DP$1:$DP$10,Data3!$DP$11:$DP$19</definedName>
    <definedName name="A126097390K_Data">Data3!$DP$11:$DP$19</definedName>
    <definedName name="A126097390K_Latest">Data3!$DP$19</definedName>
    <definedName name="A126097394V">Data3!$DV$1:$DV$10,Data3!$DV$11:$DV$19</definedName>
    <definedName name="A126097394V_Data">Data3!$DV$11:$DV$19</definedName>
    <definedName name="A126097394V_Latest">Data3!$DV$19</definedName>
    <definedName name="A126097398C">Data3!$AD$1:$AD$10,Data3!$AD$11:$AD$19</definedName>
    <definedName name="A126097398C_Data">Data3!$AD$11:$AD$19</definedName>
    <definedName name="A126097398C_Latest">Data3!$AD$19</definedName>
    <definedName name="A126097402J">Data3!$AM$1:$AM$10,Data3!$AM$11:$AM$19</definedName>
    <definedName name="A126097402J_Data">Data3!$AM$11:$AM$19</definedName>
    <definedName name="A126097402J_Latest">Data3!$AM$19</definedName>
    <definedName name="A126097406T">Data3!$AP$1:$AP$10,Data3!$AP$11:$AP$19</definedName>
    <definedName name="A126097406T_Data">Data3!$AP$11:$AP$19</definedName>
    <definedName name="A126097406T_Latest">Data3!$AP$19</definedName>
    <definedName name="A126097410J">Data3!$BQ$1:$BQ$10,Data3!$BQ$11:$BQ$19</definedName>
    <definedName name="A126097410J_Data">Data3!$BQ$11:$BQ$19</definedName>
    <definedName name="A126097410J_Latest">Data3!$BQ$19</definedName>
    <definedName name="A126097414T">Data3!$BW$1:$BW$10,Data3!$BW$11:$BW$19</definedName>
    <definedName name="A126097414T_Data">Data3!$BW$11:$BW$19</definedName>
    <definedName name="A126097414T_Latest">Data3!$BW$19</definedName>
    <definedName name="A126097418A">Data3!$BZ$1:$BZ$10,Data3!$BZ$11:$BZ$19</definedName>
    <definedName name="A126097418A_Data">Data3!$BZ$11:$BZ$19</definedName>
    <definedName name="A126097418A_Latest">Data3!$BZ$19</definedName>
    <definedName name="A126097422T">Data3!$CU$1:$CU$10,Data3!$CU$11:$CU$19</definedName>
    <definedName name="A126097422T_Data">Data3!$CU$11:$CU$19</definedName>
    <definedName name="A126097422T_Latest">Data3!$CU$19</definedName>
    <definedName name="A126097426A">Data3!$DD$1:$DD$10,Data3!$DD$11:$DD$19</definedName>
    <definedName name="A126097426A_Data">Data3!$DD$11:$DD$19</definedName>
    <definedName name="A126097426A_Latest">Data3!$DD$19</definedName>
    <definedName name="A126097430T">Data3!$AS$1:$AS$10,Data3!$AS$11:$AS$19</definedName>
    <definedName name="A126097430T_Data">Data3!$AS$11:$AS$19</definedName>
    <definedName name="A126097430T_Latest">Data3!$AS$19</definedName>
    <definedName name="A126097434A">Data3!$BB$1:$BB$10,Data3!$BB$11:$BB$19</definedName>
    <definedName name="A126097434A_Data">Data3!$BB$11:$BB$19</definedName>
    <definedName name="A126097434A_Latest">Data3!$BB$19</definedName>
    <definedName name="A126097438K">Data3!$DG$1:$DG$10,Data3!$DG$11:$DG$19</definedName>
    <definedName name="A126097438K_Data">Data3!$DG$11:$DG$19</definedName>
    <definedName name="A126097438K_Latest">Data3!$DG$19</definedName>
    <definedName name="A126097442A">Data3!$AA$1:$AA$10,Data3!$AA$11:$AA$19</definedName>
    <definedName name="A126097442A_Data">Data3!$AA$11:$AA$19</definedName>
    <definedName name="A126097442A_Latest">Data3!$AA$19</definedName>
    <definedName name="A126097446K">Data3!$AG$1:$AG$10,Data3!$AG$11:$AG$19</definedName>
    <definedName name="A126097446K_Data">Data3!$AG$11:$AG$19</definedName>
    <definedName name="A126097446K_Latest">Data3!$AG$19</definedName>
    <definedName name="A126097450A">Data3!$AJ$1:$AJ$10,Data3!$AJ$11:$AJ$19</definedName>
    <definedName name="A126097450A_Data">Data3!$AJ$11:$AJ$19</definedName>
    <definedName name="A126097450A_Latest">Data3!$AJ$19</definedName>
    <definedName name="A126097454K">Data3!$AY$1:$AY$10,Data3!$AY$11:$AY$19</definedName>
    <definedName name="A126097454K_Data">Data3!$AY$11:$AY$19</definedName>
    <definedName name="A126097454K_Latest">Data3!$AY$19</definedName>
    <definedName name="A126097458V">Data3!$CI$1:$CI$10,Data3!$CI$11:$CI$19</definedName>
    <definedName name="A126097458V_Data">Data3!$CI$11:$CI$19</definedName>
    <definedName name="A126097458V_Latest">Data3!$CI$19</definedName>
    <definedName name="A126097462K">Data3!$CL$1:$CL$10,Data3!$CL$11:$CL$19</definedName>
    <definedName name="A126097462K_Data">Data3!$CL$11:$CL$19</definedName>
    <definedName name="A126097462K_Latest">Data3!$CL$19</definedName>
    <definedName name="A126097466V">Data3!$BE$1:$BE$10,Data3!$BE$11:$BE$19</definedName>
    <definedName name="A126097466V_Data">Data3!$BE$11:$BE$19</definedName>
    <definedName name="A126097466V_Latest">Data3!$BE$19</definedName>
    <definedName name="A126097470K">Data3!$CC$1:$CC$10,Data3!$CC$11:$CC$19</definedName>
    <definedName name="A126097470K_Data">Data3!$CC$11:$CC$19</definedName>
    <definedName name="A126097470K_Latest">Data3!$CC$19</definedName>
    <definedName name="A126097474V">Data3!$CX$1:$CX$10,Data3!$CX$11:$CX$19</definedName>
    <definedName name="A126097474V_Data">Data3!$CX$11:$CX$19</definedName>
    <definedName name="A126097474V_Latest">Data3!$CX$19</definedName>
    <definedName name="A126098598R">Data1!$EM$1:$EM$10,Data1!$EM$11:$EM$19</definedName>
    <definedName name="A126098598R_Data">Data1!$EM$11:$EM$19</definedName>
    <definedName name="A126098598R_Latest">Data1!$EM$19</definedName>
    <definedName name="A126098602V">Data1!$FH$1:$FH$10,Data1!$FH$11:$FH$19</definedName>
    <definedName name="A126098602V_Data">Data1!$FH$11:$FH$19</definedName>
    <definedName name="A126098602V_Latest">Data1!$FH$19</definedName>
    <definedName name="A126098606C">Data1!$GC$1:$GC$10,Data1!$GC$11:$GC$19</definedName>
    <definedName name="A126098606C_Data">Data1!$GC$11:$GC$19</definedName>
    <definedName name="A126098606C_Latest">Data1!$GC$19</definedName>
    <definedName name="A126098610V">Data1!$FQ$1:$FQ$10,Data1!$FQ$11:$FQ$19</definedName>
    <definedName name="A126098610V_Data">Data1!$FQ$11:$FQ$19</definedName>
    <definedName name="A126098610V_Latest">Data1!$FQ$19</definedName>
    <definedName name="A126098614C">Data1!$GO$1:$GO$10,Data1!$GO$11:$GO$19</definedName>
    <definedName name="A126098614C_Data">Data1!$GO$11:$GO$19</definedName>
    <definedName name="A126098614C_Latest">Data1!$GO$19</definedName>
    <definedName name="A126098618L">Data1!$EP$1:$EP$10,Data1!$EP$11:$EP$19</definedName>
    <definedName name="A126098618L_Data">Data1!$EP$11:$EP$19</definedName>
    <definedName name="A126098618L_Latest">Data1!$EP$19</definedName>
    <definedName name="A126098622C">Data1!$EV$1:$EV$10,Data1!$EV$11:$EV$19</definedName>
    <definedName name="A126098622C_Data">Data1!$EV$11:$EV$19</definedName>
    <definedName name="A126098622C_Latest">Data1!$EV$19</definedName>
    <definedName name="A126098626L">Data1!$GU$1:$GU$10,Data1!$GU$11:$GU$19</definedName>
    <definedName name="A126098626L_Data">Data1!$GU$11:$GU$19</definedName>
    <definedName name="A126098626L_Latest">Data1!$GU$19</definedName>
    <definedName name="A126098630C">Data1!$GL$1:$GL$10,Data1!$GL$11:$GL$19</definedName>
    <definedName name="A126098630C_Data">Data1!$GL$11:$GL$19</definedName>
    <definedName name="A126098630C_Latest">Data1!$GL$19</definedName>
    <definedName name="A126098634L">Data1!$HA$1:$HA$10,Data1!$HA$11:$HA$19</definedName>
    <definedName name="A126098634L_Data">Data1!$HA$11:$HA$19</definedName>
    <definedName name="A126098634L_Latest">Data1!$HA$19</definedName>
    <definedName name="A126098638W">Data1!$DX$1:$DX$10,Data1!$DX$11:$DX$19</definedName>
    <definedName name="A126098638W_Data">Data1!$DX$11:$DX$19</definedName>
    <definedName name="A126098638W_Latest">Data1!$DX$19</definedName>
    <definedName name="A126098642L">Data1!$EJ$1:$EJ$10,Data1!$EJ$11:$EJ$19</definedName>
    <definedName name="A126098642L_Data">Data1!$EJ$11:$EJ$19</definedName>
    <definedName name="A126098642L_Latest">Data1!$EJ$19</definedName>
    <definedName name="A126098646W">Data1!$FT$1:$FT$10,Data1!$FT$11:$FT$19</definedName>
    <definedName name="A126098646W_Data">Data1!$FT$11:$FT$19</definedName>
    <definedName name="A126098646W_Latest">Data1!$FT$19</definedName>
    <definedName name="A126098650L">Data1!$GR$1:$GR$10,Data1!$GR$11:$GR$19</definedName>
    <definedName name="A126098650L_Data">Data1!$GR$11:$GR$19</definedName>
    <definedName name="A126098650L_Latest">Data1!$GR$19</definedName>
    <definedName name="A126098654W">Data1!$GX$1:$GX$10,Data1!$GX$11:$GX$19</definedName>
    <definedName name="A126098654W_Data">Data1!$GX$11:$GX$19</definedName>
    <definedName name="A126098654W_Latest">Data1!$GX$19</definedName>
    <definedName name="A126098658F">Data1!$DF$1:$DF$10,Data1!$DF$11:$DF$19</definedName>
    <definedName name="A126098658F_Data">Data1!$DF$11:$DF$19</definedName>
    <definedName name="A126098658F_Latest">Data1!$DF$19</definedName>
    <definedName name="A126098662W">Data1!$DO$1:$DO$10,Data1!$DO$11:$DO$19</definedName>
    <definedName name="A126098662W_Data">Data1!$DO$11:$DO$19</definedName>
    <definedName name="A126098662W_Latest">Data1!$DO$19</definedName>
    <definedName name="A126098666F">Data1!$DR$1:$DR$10,Data1!$DR$11:$DR$19</definedName>
    <definedName name="A126098666F_Data">Data1!$DR$11:$DR$19</definedName>
    <definedName name="A126098666F_Latest">Data1!$DR$19</definedName>
    <definedName name="A126098670W">Data1!$ES$1:$ES$10,Data1!$ES$11:$ES$19</definedName>
    <definedName name="A126098670W_Data">Data1!$ES$11:$ES$19</definedName>
    <definedName name="A126098670W_Latest">Data1!$ES$19</definedName>
    <definedName name="A126098674F">Data1!$EY$1:$EY$10,Data1!$EY$11:$EY$19</definedName>
    <definedName name="A126098674F_Data">Data1!$EY$11:$EY$19</definedName>
    <definedName name="A126098674F_Latest">Data1!$EY$19</definedName>
    <definedName name="A126098678R">Data1!$FB$1:$FB$10,Data1!$FB$11:$FB$19</definedName>
    <definedName name="A126098678R_Data">Data1!$FB$11:$FB$19</definedName>
    <definedName name="A126098678R_Latest">Data1!$FB$19</definedName>
    <definedName name="A126098682F">Data1!$FW$1:$FW$10,Data1!$FW$11:$FW$19</definedName>
    <definedName name="A126098682F_Data">Data1!$FW$11:$FW$19</definedName>
    <definedName name="A126098682F_Latest">Data1!$FW$19</definedName>
    <definedName name="A126098686R">Data1!$GF$1:$GF$10,Data1!$GF$11:$GF$19</definedName>
    <definedName name="A126098686R_Data">Data1!$GF$11:$GF$19</definedName>
    <definedName name="A126098686R_Latest">Data1!$GF$19</definedName>
    <definedName name="A126098690F">Data1!$DU$1:$DU$10,Data1!$DU$11:$DU$19</definedName>
    <definedName name="A126098690F_Data">Data1!$DU$11:$DU$19</definedName>
    <definedName name="A126098690F_Latest">Data1!$DU$19</definedName>
    <definedName name="A126098694R">Data1!$ED$1:$ED$10,Data1!$ED$11:$ED$19</definedName>
    <definedName name="A126098694R_Data">Data1!$ED$11:$ED$19</definedName>
    <definedName name="A126098694R_Latest">Data1!$ED$19</definedName>
    <definedName name="A126098698X">Data1!$GI$1:$GI$10,Data1!$GI$11:$GI$19</definedName>
    <definedName name="A126098698X_Data">Data1!$GI$11:$GI$19</definedName>
    <definedName name="A126098698X_Latest">Data1!$GI$19</definedName>
    <definedName name="A126098702C">Data1!$DC$1:$DC$10,Data1!$DC$11:$DC$19</definedName>
    <definedName name="A126098702C_Data">Data1!$DC$11:$DC$19</definedName>
    <definedName name="A126098702C_Latest">Data1!$DC$19</definedName>
    <definedName name="A126098706L">Data1!$DI$1:$DI$10,Data1!$DI$11:$DI$19</definedName>
    <definedName name="A126098706L_Data">Data1!$DI$11:$DI$19</definedName>
    <definedName name="A126098706L_Latest">Data1!$DI$19</definedName>
    <definedName name="A126098710C">Data1!$DL$1:$DL$10,Data1!$DL$11:$DL$19</definedName>
    <definedName name="A126098710C_Data">Data1!$DL$11:$DL$19</definedName>
    <definedName name="A126098710C_Latest">Data1!$DL$19</definedName>
    <definedName name="A126098714L">Data1!$EA$1:$EA$10,Data1!$EA$11:$EA$19</definedName>
    <definedName name="A126098714L_Data">Data1!$EA$11:$EA$19</definedName>
    <definedName name="A126098714L_Latest">Data1!$EA$19</definedName>
    <definedName name="A126098718W">Data1!$FK$1:$FK$10,Data1!$FK$11:$FK$19</definedName>
    <definedName name="A126098718W_Data">Data1!$FK$11:$FK$19</definedName>
    <definedName name="A126098718W_Latest">Data1!$FK$19</definedName>
    <definedName name="A126098722L">Data1!$FN$1:$FN$10,Data1!$FN$11:$FN$19</definedName>
    <definedName name="A126098722L_Data">Data1!$FN$11:$FN$19</definedName>
    <definedName name="A126098722L_Latest">Data1!$FN$19</definedName>
    <definedName name="A126098726W">Data1!$EG$1:$EG$10,Data1!$EG$11:$EG$19</definedName>
    <definedName name="A126098726W_Data">Data1!$EG$11:$EG$19</definedName>
    <definedName name="A126098726W_Latest">Data1!$EG$19</definedName>
    <definedName name="A126098730L">Data1!$FE$1:$FE$10,Data1!$FE$11:$FE$19</definedName>
    <definedName name="A126098730L_Data">Data1!$FE$11:$FE$19</definedName>
    <definedName name="A126098730L_Latest">Data1!$FE$19</definedName>
    <definedName name="A126098734W">Data1!$FZ$1:$FZ$10,Data1!$FZ$11:$FZ$19</definedName>
    <definedName name="A126098734W_Data">Data1!$FZ$11:$FZ$19</definedName>
    <definedName name="A126098734W_Latest">Data1!$FZ$19</definedName>
    <definedName name="A126099858T">Data2!$CY$1:$CY$10,Data2!$CY$11:$CY$19</definedName>
    <definedName name="A126099858T_Data">Data2!$CY$11:$CY$19</definedName>
    <definedName name="A126099858T_Latest">Data2!$CY$19</definedName>
    <definedName name="A126099862J">Data2!$DT$1:$DT$10,Data2!$DT$11:$DT$19</definedName>
    <definedName name="A126099862J_Data">Data2!$DT$11:$DT$19</definedName>
    <definedName name="A126099862J_Latest">Data2!$DT$19</definedName>
    <definedName name="A126099866T">Data2!$EO$1:$EO$10,Data2!$EO$11:$EO$19</definedName>
    <definedName name="A126099866T_Data">Data2!$EO$11:$EO$19</definedName>
    <definedName name="A126099866T_Latest">Data2!$EO$19</definedName>
    <definedName name="A126099870J">Data2!$EC$1:$EC$10,Data2!$EC$11:$EC$19</definedName>
    <definedName name="A126099870J_Data">Data2!$EC$11:$EC$19</definedName>
    <definedName name="A126099870J_Latest">Data2!$EC$19</definedName>
    <definedName name="A126099874T">Data2!$FA$1:$FA$10,Data2!$FA$11:$FA$19</definedName>
    <definedName name="A126099874T_Data">Data2!$FA$11:$FA$19</definedName>
    <definedName name="A126099874T_Latest">Data2!$FA$19</definedName>
    <definedName name="A126099878A">Data2!$DB$1:$DB$10,Data2!$DB$11:$DB$19</definedName>
    <definedName name="A126099878A_Data">Data2!$DB$11:$DB$19</definedName>
    <definedName name="A126099878A_Latest">Data2!$DB$19</definedName>
    <definedName name="A126099882T">Data2!$DH$1:$DH$10,Data2!$DH$11:$DH$19</definedName>
    <definedName name="A126099882T_Data">Data2!$DH$11:$DH$19</definedName>
    <definedName name="A126099882T_Latest">Data2!$DH$19</definedName>
    <definedName name="A126099886A">Data2!$FG$1:$FG$10,Data2!$FG$11:$FG$19</definedName>
    <definedName name="A126099886A_Data">Data2!$FG$11:$FG$19</definedName>
    <definedName name="A126099886A_Latest">Data2!$FG$19</definedName>
    <definedName name="A126099890T">Data2!$EX$1:$EX$10,Data2!$EX$11:$EX$19</definedName>
    <definedName name="A126099890T_Data">Data2!$EX$11:$EX$19</definedName>
    <definedName name="A126099890T_Latest">Data2!$EX$19</definedName>
    <definedName name="A126099894A">Data2!$FM$1:$FM$10,Data2!$FM$11:$FM$19</definedName>
    <definedName name="A126099894A_Data">Data2!$FM$11:$FM$19</definedName>
    <definedName name="A126099894A_Latest">Data2!$FM$19</definedName>
    <definedName name="A126099898K">Data2!$CJ$1:$CJ$10,Data2!$CJ$11:$CJ$19</definedName>
    <definedName name="A126099898K_Data">Data2!$CJ$11:$CJ$19</definedName>
    <definedName name="A126099898K_Latest">Data2!$CJ$19</definedName>
    <definedName name="A126099902R">Data2!$CV$1:$CV$10,Data2!$CV$11:$CV$19</definedName>
    <definedName name="A126099902R_Data">Data2!$CV$11:$CV$19</definedName>
    <definedName name="A126099902R_Latest">Data2!$CV$19</definedName>
    <definedName name="A126099906X">Data2!$EF$1:$EF$10,Data2!$EF$11:$EF$19</definedName>
    <definedName name="A126099906X_Data">Data2!$EF$11:$EF$19</definedName>
    <definedName name="A126099906X_Latest">Data2!$EF$19</definedName>
    <definedName name="A126099910R">Data2!$FD$1:$FD$10,Data2!$FD$11:$FD$19</definedName>
    <definedName name="A126099910R_Data">Data2!$FD$11:$FD$19</definedName>
    <definedName name="A126099910R_Latest">Data2!$FD$19</definedName>
    <definedName name="A126099914X">Data2!$FJ$1:$FJ$10,Data2!$FJ$11:$FJ$19</definedName>
    <definedName name="A126099914X_Data">Data2!$FJ$11:$FJ$19</definedName>
    <definedName name="A126099914X_Latest">Data2!$FJ$19</definedName>
    <definedName name="A126099918J">Data2!$BR$1:$BR$10,Data2!$BR$11:$BR$19</definedName>
    <definedName name="A126099918J_Data">Data2!$BR$11:$BR$19</definedName>
    <definedName name="A126099918J_Latest">Data2!$BR$19</definedName>
    <definedName name="A126099922X">Data2!$CA$1:$CA$10,Data2!$CA$11:$CA$19</definedName>
    <definedName name="A126099922X_Data">Data2!$CA$11:$CA$19</definedName>
    <definedName name="A126099922X_Latest">Data2!$CA$19</definedName>
    <definedName name="A126099926J">Data2!$CD$1:$CD$10,Data2!$CD$11:$CD$19</definedName>
    <definedName name="A126099926J_Data">Data2!$CD$11:$CD$19</definedName>
    <definedName name="A126099926J_Latest">Data2!$CD$19</definedName>
    <definedName name="A126099930X">Data2!$DE$1:$DE$10,Data2!$DE$11:$DE$19</definedName>
    <definedName name="A126099930X_Data">Data2!$DE$11:$DE$19</definedName>
    <definedName name="A126099930X_Latest">Data2!$DE$19</definedName>
    <definedName name="A126099934J">Data2!$DK$1:$DK$10,Data2!$DK$11:$DK$19</definedName>
    <definedName name="A126099934J_Data">Data2!$DK$11:$DK$19</definedName>
    <definedName name="A126099934J_Latest">Data2!$DK$19</definedName>
    <definedName name="A126099938T">Data2!$DN$1:$DN$10,Data2!$DN$11:$DN$19</definedName>
    <definedName name="A126099938T_Data">Data2!$DN$11:$DN$19</definedName>
    <definedName name="A126099938T_Latest">Data2!$DN$19</definedName>
    <definedName name="A126099942J">Data2!$EI$1:$EI$10,Data2!$EI$11:$EI$19</definedName>
    <definedName name="A126099942J_Data">Data2!$EI$11:$EI$19</definedName>
    <definedName name="A126099942J_Latest">Data2!$EI$19</definedName>
    <definedName name="A126099946T">Data2!$ER$1:$ER$10,Data2!$ER$11:$ER$19</definedName>
    <definedName name="A126099946T_Data">Data2!$ER$11:$ER$19</definedName>
    <definedName name="A126099946T_Latest">Data2!$ER$19</definedName>
    <definedName name="A126099950J">Data2!$CG$1:$CG$10,Data2!$CG$11:$CG$19</definedName>
    <definedName name="A126099950J_Data">Data2!$CG$11:$CG$19</definedName>
    <definedName name="A126099950J_Latest">Data2!$CG$19</definedName>
    <definedName name="A126099954T">Data2!$CP$1:$CP$10,Data2!$CP$11:$CP$19</definedName>
    <definedName name="A126099954T_Data">Data2!$CP$11:$CP$19</definedName>
    <definedName name="A126099954T_Latest">Data2!$CP$19</definedName>
    <definedName name="A126099958A">Data2!$EU$1:$EU$10,Data2!$EU$11:$EU$19</definedName>
    <definedName name="A126099958A_Data">Data2!$EU$11:$EU$19</definedName>
    <definedName name="A126099958A_Latest">Data2!$EU$19</definedName>
    <definedName name="A126099962T">Data2!$BO$1:$BO$10,Data2!$BO$11:$BO$19</definedName>
    <definedName name="A126099962T_Data">Data2!$BO$11:$BO$19</definedName>
    <definedName name="A126099962T_Latest">Data2!$BO$19</definedName>
    <definedName name="A126099966A">Data2!$BU$1:$BU$10,Data2!$BU$11:$BU$19</definedName>
    <definedName name="A126099966A_Data">Data2!$BU$11:$BU$19</definedName>
    <definedName name="A126099966A_Latest">Data2!$BU$19</definedName>
    <definedName name="A126099970T">Data2!$BX$1:$BX$10,Data2!$BX$11:$BX$19</definedName>
    <definedName name="A126099970T_Data">Data2!$BX$11:$BX$19</definedName>
    <definedName name="A126099970T_Latest">Data2!$BX$19</definedName>
    <definedName name="A126099974A">Data2!$CM$1:$CM$10,Data2!$CM$11:$CM$19</definedName>
    <definedName name="A126099974A_Data">Data2!$CM$11:$CM$19</definedName>
    <definedName name="A126099974A_Latest">Data2!$CM$19</definedName>
    <definedName name="A126099978K">Data2!$DW$1:$DW$10,Data2!$DW$11:$DW$19</definedName>
    <definedName name="A126099978K_Data">Data2!$DW$11:$DW$19</definedName>
    <definedName name="A126099978K_Latest">Data2!$DW$19</definedName>
    <definedName name="A126099982A">Data2!$DZ$1:$DZ$10,Data2!$DZ$11:$DZ$19</definedName>
    <definedName name="A126099982A_Data">Data2!$DZ$11:$DZ$19</definedName>
    <definedName name="A126099982A_Latest">Data2!$DZ$19</definedName>
    <definedName name="A126099986K">Data2!$CS$1:$CS$10,Data2!$CS$11:$CS$19</definedName>
    <definedName name="A126099986K_Data">Data2!$CS$11:$CS$19</definedName>
    <definedName name="A126099986K_Latest">Data2!$CS$19</definedName>
    <definedName name="A126099990A">Data2!$DQ$1:$DQ$10,Data2!$DQ$11:$DQ$19</definedName>
    <definedName name="A126099990A_Data">Data2!$DQ$11:$DQ$19</definedName>
    <definedName name="A126099990A_Latest">Data2!$DQ$19</definedName>
    <definedName name="A126099994K">Data2!$EL$1:$EL$10,Data2!$EL$11:$EL$19</definedName>
    <definedName name="A126099994K_Data">Data2!$EL$11:$EL$19</definedName>
    <definedName name="A126099994K_Latest">Data2!$EL$19</definedName>
    <definedName name="A126101118K">Data2!$GZ$1:$GZ$10,Data2!$GZ$11:$GZ$19</definedName>
    <definedName name="A126101118K_Data">Data2!$GZ$11:$GZ$19</definedName>
    <definedName name="A126101118K_Latest">Data2!$GZ$19</definedName>
    <definedName name="A126101122A">Data2!$HU$1:$HU$10,Data2!$HU$11:$HU$19</definedName>
    <definedName name="A126101122A_Data">Data2!$HU$11:$HU$19</definedName>
    <definedName name="A126101122A_Latest">Data2!$HU$19</definedName>
    <definedName name="A126101126K">Data2!$IP$1:$IP$10,Data2!$IP$11:$IP$19</definedName>
    <definedName name="A126101126K_Data">Data2!$IP$11:$IP$19</definedName>
    <definedName name="A126101126K_Latest">Data2!$IP$19</definedName>
    <definedName name="A126101130A">Data2!$ID$1:$ID$10,Data2!$ID$11:$ID$19</definedName>
    <definedName name="A126101130A_Data">Data2!$ID$11:$ID$19</definedName>
    <definedName name="A126101130A_Latest">Data2!$ID$19</definedName>
    <definedName name="A126101134K">Data3!$L$1:$L$10,Data3!$L$11:$L$19</definedName>
    <definedName name="A126101134K_Data">Data3!$L$11:$L$19</definedName>
    <definedName name="A126101134K_Latest">Data3!$L$19</definedName>
    <definedName name="A126101138V">Data2!$HC$1:$HC$10,Data2!$HC$11:$HC$19</definedName>
    <definedName name="A126101138V_Data">Data2!$HC$11:$HC$19</definedName>
    <definedName name="A126101138V_Latest">Data2!$HC$19</definedName>
    <definedName name="A126101142K">Data2!$HI$1:$HI$10,Data2!$HI$11:$HI$19</definedName>
    <definedName name="A126101142K_Data">Data2!$HI$11:$HI$19</definedName>
    <definedName name="A126101142K_Latest">Data2!$HI$19</definedName>
    <definedName name="A126101146V">Data3!$R$1:$R$10,Data3!$R$11:$R$19</definedName>
    <definedName name="A126101146V_Data">Data3!$R$11:$R$19</definedName>
    <definedName name="A126101146V_Latest">Data3!$R$19</definedName>
    <definedName name="A126101150K">Data3!$I$1:$I$10,Data3!$I$11:$I$19</definedName>
    <definedName name="A126101150K_Data">Data3!$I$11:$I$19</definedName>
    <definedName name="A126101150K_Latest">Data3!$I$19</definedName>
    <definedName name="A126101154V">Data3!$X$1:$X$10,Data3!$X$11:$X$19</definedName>
    <definedName name="A126101154V_Data">Data3!$X$11:$X$19</definedName>
    <definedName name="A126101154V_Latest">Data3!$X$19</definedName>
    <definedName name="A126101158C">Data2!$GK$1:$GK$10,Data2!$GK$11:$GK$19</definedName>
    <definedName name="A126101158C_Data">Data2!$GK$11:$GK$19</definedName>
    <definedName name="A126101158C_Latest">Data2!$GK$19</definedName>
    <definedName name="A126101162V">Data2!$GW$1:$GW$10,Data2!$GW$11:$GW$19</definedName>
    <definedName name="A126101162V_Data">Data2!$GW$11:$GW$19</definedName>
    <definedName name="A126101162V_Latest">Data2!$GW$19</definedName>
    <definedName name="A126101166C">Data2!$IG$1:$IG$10,Data2!$IG$11:$IG$19</definedName>
    <definedName name="A126101166C_Data">Data2!$IG$11:$IG$19</definedName>
    <definedName name="A126101166C_Latest">Data2!$IG$19</definedName>
    <definedName name="A126101170V">Data3!$O$1:$O$10,Data3!$O$11:$O$19</definedName>
    <definedName name="A126101170V_Data">Data3!$O$11:$O$19</definedName>
    <definedName name="A126101170V_Latest">Data3!$O$19</definedName>
    <definedName name="A126101174C">Data3!$U$1:$U$10,Data3!$U$11:$U$19</definedName>
    <definedName name="A126101174C_Data">Data3!$U$11:$U$19</definedName>
    <definedName name="A126101174C_Latest">Data3!$U$19</definedName>
    <definedName name="A126101178L">Data2!$FS$1:$FS$10,Data2!$FS$11:$FS$19</definedName>
    <definedName name="A126101178L_Data">Data2!$FS$11:$FS$19</definedName>
    <definedName name="A126101178L_Latest">Data2!$FS$19</definedName>
    <definedName name="A126101182C">Data2!$GB$1:$GB$10,Data2!$GB$11:$GB$19</definedName>
    <definedName name="A126101182C_Data">Data2!$GB$11:$GB$19</definedName>
    <definedName name="A126101182C_Latest">Data2!$GB$19</definedName>
    <definedName name="A126101186L">Data2!$GE$1:$GE$10,Data2!$GE$11:$GE$19</definedName>
    <definedName name="A126101186L_Data">Data2!$GE$11:$GE$19</definedName>
    <definedName name="A126101186L_Latest">Data2!$GE$19</definedName>
    <definedName name="A126101190C">Data2!$HF$1:$HF$10,Data2!$HF$11:$HF$19</definedName>
    <definedName name="A126101190C_Data">Data2!$HF$11:$HF$19</definedName>
    <definedName name="A126101190C_Latest">Data2!$HF$19</definedName>
    <definedName name="A126101194L">Data2!$HL$1:$HL$10,Data2!$HL$11:$HL$19</definedName>
    <definedName name="A126101194L_Data">Data2!$HL$11:$HL$19</definedName>
    <definedName name="A126101194L_Latest">Data2!$HL$19</definedName>
    <definedName name="A126101198W">Data2!$HO$1:$HO$10,Data2!$HO$11:$HO$19</definedName>
    <definedName name="A126101198W_Data">Data2!$HO$11:$HO$19</definedName>
    <definedName name="A126101198W_Latest">Data2!$HO$19</definedName>
    <definedName name="A126101202A">Data2!$IJ$1:$IJ$10,Data2!$IJ$11:$IJ$19</definedName>
    <definedName name="A126101202A_Data">Data2!$IJ$11:$IJ$19</definedName>
    <definedName name="A126101202A_Latest">Data2!$IJ$19</definedName>
    <definedName name="A126101206K">Data3!$C$1:$C$10,Data3!$C$11:$C$19</definedName>
    <definedName name="A126101206K_Data">Data3!$C$11:$C$19</definedName>
    <definedName name="A126101206K_Latest">Data3!$C$19</definedName>
    <definedName name="A126101210A">Data2!$GH$1:$GH$10,Data2!$GH$11:$GH$19</definedName>
    <definedName name="A126101210A_Data">Data2!$GH$11:$GH$19</definedName>
    <definedName name="A126101210A_Latest">Data2!$GH$19</definedName>
    <definedName name="A126101214K">Data2!$GQ$1:$GQ$10,Data2!$GQ$11:$GQ$19</definedName>
    <definedName name="A126101214K_Data">Data2!$GQ$11:$GQ$19</definedName>
    <definedName name="A126101214K_Latest">Data2!$GQ$19</definedName>
    <definedName name="A126101218V">Data3!$F$1:$F$10,Data3!$F$11:$F$19</definedName>
    <definedName name="A126101218V_Data">Data3!$F$11:$F$19</definedName>
    <definedName name="A126101218V_Latest">Data3!$F$19</definedName>
    <definedName name="A126101222K">Data2!$FP$1:$FP$10,Data2!$FP$11:$FP$19</definedName>
    <definedName name="A126101222K_Data">Data2!$FP$11:$FP$19</definedName>
    <definedName name="A126101222K_Latest">Data2!$FP$19</definedName>
    <definedName name="A126101226V">Data2!$FV$1:$FV$10,Data2!$FV$11:$FV$19</definedName>
    <definedName name="A126101226V_Data">Data2!$FV$11:$FV$19</definedName>
    <definedName name="A126101226V_Latest">Data2!$FV$19</definedName>
    <definedName name="A126101230K">Data2!$FY$1:$FY$10,Data2!$FY$11:$FY$19</definedName>
    <definedName name="A126101230K_Data">Data2!$FY$11:$FY$19</definedName>
    <definedName name="A126101230K_Latest">Data2!$FY$19</definedName>
    <definedName name="A126101234V">Data2!$GN$1:$GN$10,Data2!$GN$11:$GN$19</definedName>
    <definedName name="A126101234V_Data">Data2!$GN$11:$GN$19</definedName>
    <definedName name="A126101234V_Latest">Data2!$GN$19</definedName>
    <definedName name="A126101238C">Data2!$HX$1:$HX$10,Data2!$HX$11:$HX$19</definedName>
    <definedName name="A126101238C_Data">Data2!$HX$11:$HX$19</definedName>
    <definedName name="A126101238C_Latest">Data2!$HX$19</definedName>
    <definedName name="A126101242V">Data2!$IA$1:$IA$10,Data2!$IA$11:$IA$19</definedName>
    <definedName name="A126101242V_Data">Data2!$IA$11:$IA$19</definedName>
    <definedName name="A126101242V_Latest">Data2!$IA$19</definedName>
    <definedName name="A126101246C">Data2!$GT$1:$GT$10,Data2!$GT$11:$GT$19</definedName>
    <definedName name="A126101246C_Data">Data2!$GT$11:$GT$19</definedName>
    <definedName name="A126101246C_Latest">Data2!$GT$19</definedName>
    <definedName name="A126101250V">Data2!$HR$1:$HR$10,Data2!$HR$11:$HR$19</definedName>
    <definedName name="A126101250V_Data">Data2!$HR$11:$HR$19</definedName>
    <definedName name="A126101250V_Latest">Data2!$HR$19</definedName>
    <definedName name="A126101254C">Data2!$IM$1:$IM$10,Data2!$IM$11:$IM$19</definedName>
    <definedName name="A126101254C_Data">Data2!$IM$11:$IM$19</definedName>
    <definedName name="A126101254C_Latest">Data2!$IM$19</definedName>
    <definedName name="A126102378X">Data1!$AN$1:$AN$10,Data1!$AN$11:$AN$19</definedName>
    <definedName name="A126102378X_Data">Data1!$AN$11:$AN$19</definedName>
    <definedName name="A126102378X_Latest">Data1!$AN$19</definedName>
    <definedName name="A126102382R">Data1!$BI$1:$BI$10,Data1!$BI$11:$BI$19</definedName>
    <definedName name="A126102382R_Data">Data1!$BI$11:$BI$19</definedName>
    <definedName name="A126102382R_Latest">Data1!$BI$19</definedName>
    <definedName name="A126102386X">Data1!$CD$1:$CD$10,Data1!$CD$11:$CD$19</definedName>
    <definedName name="A126102386X_Data">Data1!$CD$11:$CD$19</definedName>
    <definedName name="A126102386X_Latest">Data1!$CD$19</definedName>
    <definedName name="A126102390R">Data1!$BR$1:$BR$10,Data1!$BR$11:$BR$19</definedName>
    <definedName name="A126102390R_Data">Data1!$BR$11:$BR$19</definedName>
    <definedName name="A126102390R_Latest">Data1!$BR$19</definedName>
    <definedName name="A126102394X">Data1!$CP$1:$CP$10,Data1!$CP$11:$CP$19</definedName>
    <definedName name="A126102394X_Data">Data1!$CP$11:$CP$19</definedName>
    <definedName name="A126102394X_Latest">Data1!$CP$19</definedName>
    <definedName name="A126102398J">Data1!$AQ$1:$AQ$10,Data1!$AQ$11:$AQ$19</definedName>
    <definedName name="A126102398J_Data">Data1!$AQ$11:$AQ$19</definedName>
    <definedName name="A126102398J_Latest">Data1!$AQ$19</definedName>
    <definedName name="A126102402L">Data1!$AW$1:$AW$10,Data1!$AW$11:$AW$19</definedName>
    <definedName name="A126102402L_Data">Data1!$AW$11:$AW$19</definedName>
    <definedName name="A126102402L_Latest">Data1!$AW$19</definedName>
    <definedName name="A126102406W">Data1!$CV$1:$CV$10,Data1!$CV$11:$CV$19</definedName>
    <definedName name="A126102406W_Data">Data1!$CV$11:$CV$19</definedName>
    <definedName name="A126102406W_Latest">Data1!$CV$19</definedName>
    <definedName name="A126102410L">Data1!$CM$1:$CM$10,Data1!$CM$11:$CM$19</definedName>
    <definedName name="A126102410L_Data">Data1!$CM$11:$CM$19</definedName>
    <definedName name="A126102410L_Latest">Data1!$CM$19</definedName>
    <definedName name="A126102414W">Data1!$DB$1:$DB$10,Data1!$DB$11:$DB$19</definedName>
    <definedName name="A126102414W_Data">Data1!$DB$11:$DB$19</definedName>
    <definedName name="A126102414W_Latest">Data1!$DB$19</definedName>
    <definedName name="A126102418F">Data1!$Y$1:$Y$10,Data1!$Y$11:$Y$19</definedName>
    <definedName name="A126102418F_Data">Data1!$Y$11:$Y$19</definedName>
    <definedName name="A126102418F_Latest">Data1!$Y$19</definedName>
    <definedName name="A126102422W">Data1!$AK$1:$AK$10,Data1!$AK$11:$AK$19</definedName>
    <definedName name="A126102422W_Data">Data1!$AK$11:$AK$19</definedName>
    <definedName name="A126102422W_Latest">Data1!$AK$19</definedName>
    <definedName name="A126102426F">Data1!$BU$1:$BU$10,Data1!$BU$11:$BU$19</definedName>
    <definedName name="A126102426F_Data">Data1!$BU$11:$BU$19</definedName>
    <definedName name="A126102426F_Latest">Data1!$BU$19</definedName>
    <definedName name="A126102430W">Data1!$CS$1:$CS$10,Data1!$CS$11:$CS$19</definedName>
    <definedName name="A126102430W_Data">Data1!$CS$11:$CS$19</definedName>
    <definedName name="A126102430W_Latest">Data1!$CS$19</definedName>
    <definedName name="A126102434F">Data1!$CY$1:$CY$10,Data1!$CY$11:$CY$19</definedName>
    <definedName name="A126102434F_Data">Data1!$CY$11:$CY$19</definedName>
    <definedName name="A126102434F_Latest">Data1!$CY$19</definedName>
    <definedName name="A126102438R">Data1!$G$1:$G$10,Data1!$G$11:$G$19</definedName>
    <definedName name="A126102438R_Data">Data1!$G$11:$G$19</definedName>
    <definedName name="A126102438R_Latest">Data1!$G$19</definedName>
    <definedName name="A126102442F">Data1!$P$1:$P$10,Data1!$P$11:$P$19</definedName>
    <definedName name="A126102442F_Data">Data1!$P$11:$P$19</definedName>
    <definedName name="A126102442F_Latest">Data1!$P$19</definedName>
    <definedName name="A126102446R">Data1!$S$1:$S$10,Data1!$S$11:$S$19</definedName>
    <definedName name="A126102446R_Data">Data1!$S$11:$S$19</definedName>
    <definedName name="A126102446R_Latest">Data1!$S$19</definedName>
    <definedName name="A126102450F">Data1!$AT$1:$AT$10,Data1!$AT$11:$AT$19</definedName>
    <definedName name="A126102450F_Data">Data1!$AT$11:$AT$19</definedName>
    <definedName name="A126102450F_Latest">Data1!$AT$19</definedName>
    <definedName name="A126102454R">Data1!$AZ$1:$AZ$10,Data1!$AZ$11:$AZ$19</definedName>
    <definedName name="A126102454R_Data">Data1!$AZ$11:$AZ$19</definedName>
    <definedName name="A126102454R_Latest">Data1!$AZ$19</definedName>
    <definedName name="A126102458X">Data1!$BC$1:$BC$10,Data1!$BC$11:$BC$19</definedName>
    <definedName name="A126102458X_Data">Data1!$BC$11:$BC$19</definedName>
    <definedName name="A126102458X_Latest">Data1!$BC$19</definedName>
    <definedName name="A126102462R">Data1!$BX$1:$BX$10,Data1!$BX$11:$BX$19</definedName>
    <definedName name="A126102462R_Data">Data1!$BX$11:$BX$19</definedName>
    <definedName name="A126102462R_Latest">Data1!$BX$19</definedName>
    <definedName name="A126102466X">Data1!$CG$1:$CG$10,Data1!$CG$11:$CG$19</definedName>
    <definedName name="A126102466X_Data">Data1!$CG$11:$CG$19</definedName>
    <definedName name="A126102466X_Latest">Data1!$CG$19</definedName>
    <definedName name="A126102470R">Data1!$V$1:$V$10,Data1!$V$11:$V$19</definedName>
    <definedName name="A126102470R_Data">Data1!$V$11:$V$19</definedName>
    <definedName name="A126102470R_Latest">Data1!$V$19</definedName>
    <definedName name="A126102474X">Data1!$AE$1:$AE$10,Data1!$AE$11:$AE$19</definedName>
    <definedName name="A126102474X_Data">Data1!$AE$11:$AE$19</definedName>
    <definedName name="A126102474X_Latest">Data1!$AE$19</definedName>
    <definedName name="A126102478J">Data1!$CJ$1:$CJ$10,Data1!$CJ$11:$CJ$19</definedName>
    <definedName name="A126102478J_Data">Data1!$CJ$11:$CJ$19</definedName>
    <definedName name="A126102478J_Latest">Data1!$CJ$19</definedName>
    <definedName name="A126102482X">Data1!$D$1:$D$10,Data1!$D$11:$D$19</definedName>
    <definedName name="A126102482X_Data">Data1!$D$11:$D$19</definedName>
    <definedName name="A126102482X_Latest">Data1!$D$19</definedName>
    <definedName name="A126102486J">Data1!$J$1:$J$10,Data1!$J$11:$J$19</definedName>
    <definedName name="A126102486J_Data">Data1!$J$11:$J$19</definedName>
    <definedName name="A126102486J_Latest">Data1!$J$19</definedName>
    <definedName name="A126102490X">Data1!$M$1:$M$10,Data1!$M$11:$M$19</definedName>
    <definedName name="A126102490X_Data">Data1!$M$11:$M$19</definedName>
    <definedName name="A126102490X_Latest">Data1!$M$19</definedName>
    <definedName name="A126102494J">Data1!$AB$1:$AB$10,Data1!$AB$11:$AB$19</definedName>
    <definedName name="A126102494J_Data">Data1!$AB$11:$AB$19</definedName>
    <definedName name="A126102494J_Latest">Data1!$AB$19</definedName>
    <definedName name="A126102498T">Data1!$BL$1:$BL$10,Data1!$BL$11:$BL$19</definedName>
    <definedName name="A126102498T_Data">Data1!$BL$11:$BL$19</definedName>
    <definedName name="A126102498T_Latest">Data1!$BL$19</definedName>
    <definedName name="A126102502W">Data1!$BO$1:$BO$10,Data1!$BO$11:$BO$19</definedName>
    <definedName name="A126102502W_Data">Data1!$BO$11:$BO$19</definedName>
    <definedName name="A126102502W_Latest">Data1!$BO$19</definedName>
    <definedName name="A126102506F">Data1!$AH$1:$AH$10,Data1!$AH$11:$AH$19</definedName>
    <definedName name="A126102506F_Data">Data1!$AH$11:$AH$19</definedName>
    <definedName name="A126102506F_Latest">Data1!$AH$19</definedName>
    <definedName name="A126102510W">Data1!$BF$1:$BF$10,Data1!$BF$11:$BF$19</definedName>
    <definedName name="A126102510W_Data">Data1!$BF$11:$BF$19</definedName>
    <definedName name="A126102510W_Latest">Data1!$BF$19</definedName>
    <definedName name="A126102514F">Data1!$CA$1:$CA$10,Data1!$CA$11:$CA$19</definedName>
    <definedName name="A126102514F_Data">Data1!$CA$11:$CA$19</definedName>
    <definedName name="A126102514F_Latest">Data1!$CA$19</definedName>
    <definedName name="A126102518R">Data6!$EY$1:$EY$10,Data6!$EY$11:$EY$19</definedName>
    <definedName name="A126102518R_Data">Data6!$EY$11:$EY$19</definedName>
    <definedName name="A126102518R_Latest">Data6!$EY$19</definedName>
    <definedName name="A126102522F">Data6!$FT$1:$FT$10,Data6!$FT$11:$FT$19</definedName>
    <definedName name="A126102522F_Data">Data6!$FT$11:$FT$19</definedName>
    <definedName name="A126102522F_Latest">Data6!$FT$19</definedName>
    <definedName name="A126102526R">Data6!$GO$1:$GO$10,Data6!$GO$11:$GO$19</definedName>
    <definedName name="A126102526R_Data">Data6!$GO$11:$GO$19</definedName>
    <definedName name="A126102526R_Latest">Data6!$GO$19</definedName>
    <definedName name="A126102530F">Data6!$GC$1:$GC$10,Data6!$GC$11:$GC$19</definedName>
    <definedName name="A126102530F_Data">Data6!$GC$11:$GC$19</definedName>
    <definedName name="A126102530F_Latest">Data6!$GC$19</definedName>
    <definedName name="A126102534R">Data6!$HA$1:$HA$10,Data6!$HA$11:$HA$19</definedName>
    <definedName name="A126102534R_Data">Data6!$HA$11:$HA$19</definedName>
    <definedName name="A126102534R_Latest">Data6!$HA$19</definedName>
    <definedName name="A126102538X">Data6!$FB$1:$FB$10,Data6!$FB$11:$FB$19</definedName>
    <definedName name="A126102538X_Data">Data6!$FB$11:$FB$19</definedName>
    <definedName name="A126102538X_Latest">Data6!$FB$19</definedName>
    <definedName name="A126102542R">Data6!$FH$1:$FH$10,Data6!$FH$11:$FH$19</definedName>
    <definedName name="A126102542R_Data">Data6!$FH$11:$FH$19</definedName>
    <definedName name="A126102542R_Latest">Data6!$FH$19</definedName>
    <definedName name="A126102546X">Data6!$HG$1:$HG$10,Data6!$HG$11:$HG$19</definedName>
    <definedName name="A126102546X_Data">Data6!$HG$11:$HG$19</definedName>
    <definedName name="A126102546X_Latest">Data6!$HG$19</definedName>
    <definedName name="A126102550R">Data6!$GX$1:$GX$10,Data6!$GX$11:$GX$19</definedName>
    <definedName name="A126102550R_Data">Data6!$GX$11:$GX$19</definedName>
    <definedName name="A126102550R_Latest">Data6!$GX$19</definedName>
    <definedName name="A126102554X">Data6!$HM$1:$HM$10,Data6!$HM$11:$HM$19</definedName>
    <definedName name="A126102554X_Data">Data6!$HM$11:$HM$19</definedName>
    <definedName name="A126102554X_Latest">Data6!$HM$19</definedName>
    <definedName name="A126102558J">Data6!$EJ$1:$EJ$10,Data6!$EJ$11:$EJ$19</definedName>
    <definedName name="A126102558J_Data">Data6!$EJ$11:$EJ$19</definedName>
    <definedName name="A126102558J_Latest">Data6!$EJ$19</definedName>
    <definedName name="A126102562X">Data6!$EV$1:$EV$10,Data6!$EV$11:$EV$19</definedName>
    <definedName name="A126102562X_Data">Data6!$EV$11:$EV$19</definedName>
    <definedName name="A126102562X_Latest">Data6!$EV$19</definedName>
    <definedName name="A126102566J">Data6!$GF$1:$GF$10,Data6!$GF$11:$GF$19</definedName>
    <definedName name="A126102566J_Data">Data6!$GF$11:$GF$19</definedName>
    <definedName name="A126102566J_Latest">Data6!$GF$19</definedName>
    <definedName name="A126102570X">Data6!$HD$1:$HD$10,Data6!$HD$11:$HD$19</definedName>
    <definedName name="A126102570X_Data">Data6!$HD$11:$HD$19</definedName>
    <definedName name="A126102570X_Latest">Data6!$HD$19</definedName>
    <definedName name="A126102574J">Data6!$HJ$1:$HJ$10,Data6!$HJ$11:$HJ$19</definedName>
    <definedName name="A126102574J_Data">Data6!$HJ$11:$HJ$19</definedName>
    <definedName name="A126102574J_Latest">Data6!$HJ$19</definedName>
    <definedName name="A126102578T">Data6!$DR$1:$DR$10,Data6!$DR$11:$DR$19</definedName>
    <definedName name="A126102578T_Data">Data6!$DR$11:$DR$19</definedName>
    <definedName name="A126102578T_Latest">Data6!$DR$19</definedName>
    <definedName name="A126102582J">Data6!$EA$1:$EA$10,Data6!$EA$11:$EA$19</definedName>
    <definedName name="A126102582J_Data">Data6!$EA$11:$EA$19</definedName>
    <definedName name="A126102582J_Latest">Data6!$EA$19</definedName>
    <definedName name="A126102586T">Data6!$ED$1:$ED$10,Data6!$ED$11:$ED$19</definedName>
    <definedName name="A126102586T_Data">Data6!$ED$11:$ED$19</definedName>
    <definedName name="A126102586T_Latest">Data6!$ED$19</definedName>
    <definedName name="A126102590J">Data6!$FE$1:$FE$10,Data6!$FE$11:$FE$19</definedName>
    <definedName name="A126102590J_Data">Data6!$FE$11:$FE$19</definedName>
    <definedName name="A126102590J_Latest">Data6!$FE$19</definedName>
    <definedName name="A126102594T">Data6!$FK$1:$FK$10,Data6!$FK$11:$FK$19</definedName>
    <definedName name="A126102594T_Data">Data6!$FK$11:$FK$19</definedName>
    <definedName name="A126102594T_Latest">Data6!$FK$19</definedName>
    <definedName name="A126102598A">Data6!$FN$1:$FN$10,Data6!$FN$11:$FN$19</definedName>
    <definedName name="A126102598A_Data">Data6!$FN$11:$FN$19</definedName>
    <definedName name="A126102598A_Latest">Data6!$FN$19</definedName>
    <definedName name="A126102602F">Data6!$GI$1:$GI$10,Data6!$GI$11:$GI$19</definedName>
    <definedName name="A126102602F_Data">Data6!$GI$11:$GI$19</definedName>
    <definedName name="A126102602F_Latest">Data6!$GI$19</definedName>
    <definedName name="A126102606R">Data6!$GR$1:$GR$10,Data6!$GR$11:$GR$19</definedName>
    <definedName name="A126102606R_Data">Data6!$GR$11:$GR$19</definedName>
    <definedName name="A126102606R_Latest">Data6!$GR$19</definedName>
    <definedName name="A126102610F">Data6!$EG$1:$EG$10,Data6!$EG$11:$EG$19</definedName>
    <definedName name="A126102610F_Data">Data6!$EG$11:$EG$19</definedName>
    <definedName name="A126102610F_Latest">Data6!$EG$19</definedName>
    <definedName name="A126102614R">Data6!$EP$1:$EP$10,Data6!$EP$11:$EP$19</definedName>
    <definedName name="A126102614R_Data">Data6!$EP$11:$EP$19</definedName>
    <definedName name="A126102614R_Latest">Data6!$EP$19</definedName>
    <definedName name="A126102618X">Data6!$GU$1:$GU$10,Data6!$GU$11:$GU$19</definedName>
    <definedName name="A126102618X_Data">Data6!$GU$11:$GU$19</definedName>
    <definedName name="A126102618X_Latest">Data6!$GU$19</definedName>
    <definedName name="A126102622R">Data6!$DO$1:$DO$10,Data6!$DO$11:$DO$19</definedName>
    <definedName name="A126102622R_Data">Data6!$DO$11:$DO$19</definedName>
    <definedName name="A126102622R_Latest">Data6!$DO$19</definedName>
    <definedName name="A126102626X">Data6!$DU$1:$DU$10,Data6!$DU$11:$DU$19</definedName>
    <definedName name="A126102626X_Data">Data6!$DU$11:$DU$19</definedName>
    <definedName name="A126102626X_Latest">Data6!$DU$19</definedName>
    <definedName name="A126102630R">Data6!$DX$1:$DX$10,Data6!$DX$11:$DX$19</definedName>
    <definedName name="A126102630R_Data">Data6!$DX$11:$DX$19</definedName>
    <definedName name="A126102630R_Latest">Data6!$DX$19</definedName>
    <definedName name="A126102634X">Data6!$EM$1:$EM$10,Data6!$EM$11:$EM$19</definedName>
    <definedName name="A126102634X_Data">Data6!$EM$11:$EM$19</definedName>
    <definedName name="A126102634X_Latest">Data6!$EM$19</definedName>
    <definedName name="A126102638J">Data6!$FW$1:$FW$10,Data6!$FW$11:$FW$19</definedName>
    <definedName name="A126102638J_Data">Data6!$FW$11:$FW$19</definedName>
    <definedName name="A126102638J_Latest">Data6!$FW$19</definedName>
    <definedName name="A126102642X">Data6!$FZ$1:$FZ$10,Data6!$FZ$11:$FZ$19</definedName>
    <definedName name="A126102642X_Data">Data6!$FZ$11:$FZ$19</definedName>
    <definedName name="A126102642X_Latest">Data6!$FZ$19</definedName>
    <definedName name="A126102646J">Data6!$ES$1:$ES$10,Data6!$ES$11:$ES$19</definedName>
    <definedName name="A126102646J_Data">Data6!$ES$11:$ES$19</definedName>
    <definedName name="A126102646J_Latest">Data6!$ES$19</definedName>
    <definedName name="A126102650X">Data6!$FQ$1:$FQ$10,Data6!$FQ$11:$FQ$19</definedName>
    <definedName name="A126102650X_Data">Data6!$FQ$11:$FQ$19</definedName>
    <definedName name="A126102650X_Latest">Data6!$FQ$19</definedName>
    <definedName name="A126102654J">Data6!$GL$1:$GL$10,Data6!$GL$11:$GL$19</definedName>
    <definedName name="A126102654J_Data">Data6!$GL$11:$GL$19</definedName>
    <definedName name="A126102654J_Latest">Data6!$GL$19</definedName>
    <definedName name="A126102658T">Data4!$Y$1:$Y$10,Data4!$Y$11:$Y$19</definedName>
    <definedName name="A126102658T_Data">Data4!$Y$11:$Y$19</definedName>
    <definedName name="A126102658T_Latest">Data4!$Y$19</definedName>
    <definedName name="A126102662J">Data4!$AT$1:$AT$10,Data4!$AT$11:$AT$19</definedName>
    <definedName name="A126102662J_Data">Data4!$AT$11:$AT$19</definedName>
    <definedName name="A126102662J_Latest">Data4!$AT$19</definedName>
    <definedName name="A126102666T">Data4!$BO$1:$BO$10,Data4!$BO$11:$BO$19</definedName>
    <definedName name="A126102666T_Data">Data4!$BO$11:$BO$19</definedName>
    <definedName name="A126102666T_Latest">Data4!$BO$19</definedName>
    <definedName name="A126102670J">Data4!$BC$1:$BC$10,Data4!$BC$11:$BC$19</definedName>
    <definedName name="A126102670J_Data">Data4!$BC$11:$BC$19</definedName>
    <definedName name="A126102670J_Latest">Data4!$BC$19</definedName>
    <definedName name="A126102674T">Data4!$CA$1:$CA$10,Data4!$CA$11:$CA$19</definedName>
    <definedName name="A126102674T_Data">Data4!$CA$11:$CA$19</definedName>
    <definedName name="A126102674T_Latest">Data4!$CA$19</definedName>
    <definedName name="A126102678A">Data4!$AB$1:$AB$10,Data4!$AB$11:$AB$19</definedName>
    <definedName name="A126102678A_Data">Data4!$AB$11:$AB$19</definedName>
    <definedName name="A126102678A_Latest">Data4!$AB$19</definedName>
    <definedName name="A126102682T">Data4!$AH$1:$AH$10,Data4!$AH$11:$AH$19</definedName>
    <definedName name="A126102682T_Data">Data4!$AH$11:$AH$19</definedName>
    <definedName name="A126102682T_Latest">Data4!$AH$19</definedName>
    <definedName name="A126102686A">Data4!$CG$1:$CG$10,Data4!$CG$11:$CG$19</definedName>
    <definedName name="A126102686A_Data">Data4!$CG$11:$CG$19</definedName>
    <definedName name="A126102686A_Latest">Data4!$CG$19</definedName>
    <definedName name="A126102690T">Data4!$BX$1:$BX$10,Data4!$BX$11:$BX$19</definedName>
    <definedName name="A126102690T_Data">Data4!$BX$11:$BX$19</definedName>
    <definedName name="A126102690T_Latest">Data4!$BX$19</definedName>
    <definedName name="A126102694A">Data4!$CM$1:$CM$10,Data4!$CM$11:$CM$19</definedName>
    <definedName name="A126102694A_Data">Data4!$CM$11:$CM$19</definedName>
    <definedName name="A126102694A_Latest">Data4!$CM$19</definedName>
    <definedName name="A126102698K">Data4!$J$1:$J$10,Data4!$J$11:$J$19</definedName>
    <definedName name="A126102698K_Data">Data4!$J$11:$J$19</definedName>
    <definedName name="A126102698K_Latest">Data4!$J$19</definedName>
    <definedName name="A126102702R">Data4!$V$1:$V$10,Data4!$V$11:$V$19</definedName>
    <definedName name="A126102702R_Data">Data4!$V$11:$V$19</definedName>
    <definedName name="A126102702R_Latest">Data4!$V$19</definedName>
    <definedName name="A126102706X">Data4!$BF$1:$BF$10,Data4!$BF$11:$BF$19</definedName>
    <definedName name="A126102706X_Data">Data4!$BF$11:$BF$19</definedName>
    <definedName name="A126102706X_Latest">Data4!$BF$19</definedName>
    <definedName name="A126102710R">Data4!$CD$1:$CD$10,Data4!$CD$11:$CD$19</definedName>
    <definedName name="A126102710R_Data">Data4!$CD$11:$CD$19</definedName>
    <definedName name="A126102710R_Latest">Data4!$CD$19</definedName>
    <definedName name="A126102714X">Data4!$CJ$1:$CJ$10,Data4!$CJ$11:$CJ$19</definedName>
    <definedName name="A126102714X_Data">Data4!$CJ$11:$CJ$19</definedName>
    <definedName name="A126102714X_Latest">Data4!$CJ$19</definedName>
    <definedName name="A126102718J">Data3!$IH$1:$IH$10,Data3!$IH$11:$IH$19</definedName>
    <definedName name="A126102718J_Data">Data3!$IH$11:$IH$19</definedName>
    <definedName name="A126102718J_Latest">Data3!$IH$19</definedName>
    <definedName name="A126102722X">Data3!$IQ$1:$IQ$10,Data3!$IQ$11:$IQ$19</definedName>
    <definedName name="A126102722X_Data">Data3!$IQ$11:$IQ$19</definedName>
    <definedName name="A126102722X_Latest">Data3!$IQ$19</definedName>
    <definedName name="A126102726J">Data4!$D$1:$D$10,Data4!$D$11:$D$19</definedName>
    <definedName name="A126102726J_Data">Data4!$D$11:$D$19</definedName>
    <definedName name="A126102726J_Latest">Data4!$D$19</definedName>
    <definedName name="A126102730X">Data4!$AE$1:$AE$10,Data4!$AE$11:$AE$19</definedName>
    <definedName name="A126102730X_Data">Data4!$AE$11:$AE$19</definedName>
    <definedName name="A126102730X_Latest">Data4!$AE$19</definedName>
    <definedName name="A126102734J">Data4!$AK$1:$AK$10,Data4!$AK$11:$AK$19</definedName>
    <definedName name="A126102734J_Data">Data4!$AK$11:$AK$19</definedName>
    <definedName name="A126102734J_Latest">Data4!$AK$19</definedName>
    <definedName name="A126102738T">Data4!$AN$1:$AN$10,Data4!$AN$11:$AN$19</definedName>
    <definedName name="A126102738T_Data">Data4!$AN$11:$AN$19</definedName>
    <definedName name="A126102738T_Latest">Data4!$AN$19</definedName>
    <definedName name="A126102742J">Data4!$BI$1:$BI$10,Data4!$BI$11:$BI$19</definedName>
    <definedName name="A126102742J_Data">Data4!$BI$11:$BI$19</definedName>
    <definedName name="A126102742J_Latest">Data4!$BI$19</definedName>
    <definedName name="A126102746T">Data4!$BR$1:$BR$10,Data4!$BR$11:$BR$19</definedName>
    <definedName name="A126102746T_Data">Data4!$BR$11:$BR$19</definedName>
    <definedName name="A126102746T_Latest">Data4!$BR$19</definedName>
    <definedName name="A126102750J">Data4!$G$1:$G$10,Data4!$G$11:$G$19</definedName>
    <definedName name="A126102750J_Data">Data4!$G$11:$G$19</definedName>
    <definedName name="A126102750J_Latest">Data4!$G$19</definedName>
    <definedName name="A126102754T">Data4!$P$1:$P$10,Data4!$P$11:$P$19</definedName>
    <definedName name="A126102754T_Data">Data4!$P$11:$P$19</definedName>
    <definedName name="A126102754T_Latest">Data4!$P$19</definedName>
    <definedName name="A126102758A">Data4!$BU$1:$BU$10,Data4!$BU$11:$BU$19</definedName>
    <definedName name="A126102758A_Data">Data4!$BU$11:$BU$19</definedName>
    <definedName name="A126102758A_Latest">Data4!$BU$19</definedName>
    <definedName name="A126102762T">Data3!$IE$1:$IE$10,Data3!$IE$11:$IE$19</definedName>
    <definedName name="A126102762T_Data">Data3!$IE$11:$IE$19</definedName>
    <definedName name="A126102762T_Latest">Data3!$IE$19</definedName>
    <definedName name="A126102766A">Data3!$IK$1:$IK$10,Data3!$IK$11:$IK$19</definedName>
    <definedName name="A126102766A_Data">Data3!$IK$11:$IK$19</definedName>
    <definedName name="A126102766A_Latest">Data3!$IK$19</definedName>
    <definedName name="A126102770T">Data3!$IN$1:$IN$10,Data3!$IN$11:$IN$19</definedName>
    <definedName name="A126102770T_Data">Data3!$IN$11:$IN$19</definedName>
    <definedName name="A126102770T_Latest">Data3!$IN$19</definedName>
    <definedName name="A126102774A">Data4!$M$1:$M$10,Data4!$M$11:$M$19</definedName>
    <definedName name="A126102774A_Data">Data4!$M$11:$M$19</definedName>
    <definedName name="A126102774A_Latest">Data4!$M$19</definedName>
    <definedName name="A126102778K">Data4!$AW$1:$AW$10,Data4!$AW$11:$AW$19</definedName>
    <definedName name="A126102778K_Data">Data4!$AW$11:$AW$19</definedName>
    <definedName name="A126102778K_Latest">Data4!$AW$19</definedName>
    <definedName name="A126102782A">Data4!$AZ$1:$AZ$10,Data4!$AZ$11:$AZ$19</definedName>
    <definedName name="A126102782A_Data">Data4!$AZ$11:$AZ$19</definedName>
    <definedName name="A126102782A_Latest">Data4!$AZ$19</definedName>
    <definedName name="A126102786K">Data4!$S$1:$S$10,Data4!$S$11:$S$19</definedName>
    <definedName name="A126102786K_Data">Data4!$S$11:$S$19</definedName>
    <definedName name="A126102786K_Latest">Data4!$S$19</definedName>
    <definedName name="A126102790A">Data4!$AQ$1:$AQ$10,Data4!$AQ$11:$AQ$19</definedName>
    <definedName name="A126102790A_Data">Data4!$AQ$11:$AQ$19</definedName>
    <definedName name="A126102790A_Latest">Data4!$AQ$19</definedName>
    <definedName name="A126102794K">Data4!$BL$1:$BL$10,Data4!$BL$11:$BL$19</definedName>
    <definedName name="A126102794K_Data">Data4!$BL$11:$BL$19</definedName>
    <definedName name="A126102794K_Latest">Data4!$BL$19</definedName>
    <definedName name="A126102798V">Data5!$CL$1:$CL$10,Data5!$CL$11:$CL$19</definedName>
    <definedName name="A126102798V_Data">Data5!$CL$11:$CL$19</definedName>
    <definedName name="A126102798V_Latest">Data5!$CL$19</definedName>
    <definedName name="A126102802X">Data5!$DG$1:$DG$10,Data5!$DG$11:$DG$19</definedName>
    <definedName name="A126102802X_Data">Data5!$DG$11:$DG$19</definedName>
    <definedName name="A126102802X_Latest">Data5!$DG$19</definedName>
    <definedName name="A126102806J">Data5!$EB$1:$EB$10,Data5!$EB$11:$EB$19</definedName>
    <definedName name="A126102806J_Data">Data5!$EB$11:$EB$19</definedName>
    <definedName name="A126102806J_Latest">Data5!$EB$19</definedName>
    <definedName name="A126102810X">Data5!$DP$1:$DP$10,Data5!$DP$11:$DP$19</definedName>
    <definedName name="A126102810X_Data">Data5!$DP$11:$DP$19</definedName>
    <definedName name="A126102810X_Latest">Data5!$DP$19</definedName>
    <definedName name="A126102814J">Data5!$EN$1:$EN$10,Data5!$EN$11:$EN$19</definedName>
    <definedName name="A126102814J_Data">Data5!$EN$11:$EN$19</definedName>
    <definedName name="A126102814J_Latest">Data5!$EN$19</definedName>
    <definedName name="A126102818T">Data5!$CO$1:$CO$10,Data5!$CO$11:$CO$19</definedName>
    <definedName name="A126102818T_Data">Data5!$CO$11:$CO$19</definedName>
    <definedName name="A126102818T_Latest">Data5!$CO$19</definedName>
    <definedName name="A126102822J">Data5!$CU$1:$CU$10,Data5!$CU$11:$CU$19</definedName>
    <definedName name="A126102822J_Data">Data5!$CU$11:$CU$19</definedName>
    <definedName name="A126102822J_Latest">Data5!$CU$19</definedName>
    <definedName name="A126102826T">Data5!$ET$1:$ET$10,Data5!$ET$11:$ET$19</definedName>
    <definedName name="A126102826T_Data">Data5!$ET$11:$ET$19</definedName>
    <definedName name="A126102826T_Latest">Data5!$ET$19</definedName>
    <definedName name="A126102830J">Data5!$EK$1:$EK$10,Data5!$EK$11:$EK$19</definedName>
    <definedName name="A126102830J_Data">Data5!$EK$11:$EK$19</definedName>
    <definedName name="A126102830J_Latest">Data5!$EK$19</definedName>
    <definedName name="A126102834T">Data5!$EZ$1:$EZ$10,Data5!$EZ$11:$EZ$19</definedName>
    <definedName name="A126102834T_Data">Data5!$EZ$11:$EZ$19</definedName>
    <definedName name="A126102834T_Latest">Data5!$EZ$19</definedName>
    <definedName name="A126102838A">Data5!$BW$1:$BW$10,Data5!$BW$11:$BW$19</definedName>
    <definedName name="A126102838A_Data">Data5!$BW$11:$BW$19</definedName>
    <definedName name="A126102838A_Latest">Data5!$BW$19</definedName>
    <definedName name="A126102842T">Data5!$CI$1:$CI$10,Data5!$CI$11:$CI$19</definedName>
    <definedName name="A126102842T_Data">Data5!$CI$11:$CI$19</definedName>
    <definedName name="A126102842T_Latest">Data5!$CI$19</definedName>
    <definedName name="A126102846A">Data5!$DS$1:$DS$10,Data5!$DS$11:$DS$19</definedName>
    <definedName name="A126102846A_Data">Data5!$DS$11:$DS$19</definedName>
    <definedName name="A126102846A_Latest">Data5!$DS$19</definedName>
    <definedName name="A126102850T">Data5!$EQ$1:$EQ$10,Data5!$EQ$11:$EQ$19</definedName>
    <definedName name="A126102850T_Data">Data5!$EQ$11:$EQ$19</definedName>
    <definedName name="A126102850T_Latest">Data5!$EQ$19</definedName>
    <definedName name="A126102854A">Data5!$EW$1:$EW$10,Data5!$EW$11:$EW$19</definedName>
    <definedName name="A126102854A_Data">Data5!$EW$11:$EW$19</definedName>
    <definedName name="A126102854A_Latest">Data5!$EW$19</definedName>
    <definedName name="A126102858K">Data5!$BE$1:$BE$10,Data5!$BE$11:$BE$19</definedName>
    <definedName name="A126102858K_Data">Data5!$BE$11:$BE$19</definedName>
    <definedName name="A126102858K_Latest">Data5!$BE$19</definedName>
    <definedName name="A126102862A">Data5!$BN$1:$BN$10,Data5!$BN$11:$BN$19</definedName>
    <definedName name="A126102862A_Data">Data5!$BN$11:$BN$19</definedName>
    <definedName name="A126102862A_Latest">Data5!$BN$19</definedName>
    <definedName name="A126102866K">Data5!$BQ$1:$BQ$10,Data5!$BQ$11:$BQ$19</definedName>
    <definedName name="A126102866K_Data">Data5!$BQ$11:$BQ$19</definedName>
    <definedName name="A126102866K_Latest">Data5!$BQ$19</definedName>
    <definedName name="A126102870A">Data5!$CR$1:$CR$10,Data5!$CR$11:$CR$19</definedName>
    <definedName name="A126102870A_Data">Data5!$CR$11:$CR$19</definedName>
    <definedName name="A126102870A_Latest">Data5!$CR$19</definedName>
    <definedName name="A126102874K">Data5!$CX$1:$CX$10,Data5!$CX$11:$CX$19</definedName>
    <definedName name="A126102874K_Data">Data5!$CX$11:$CX$19</definedName>
    <definedName name="A126102874K_Latest">Data5!$CX$19</definedName>
    <definedName name="A126102878V">Data5!$DA$1:$DA$10,Data5!$DA$11:$DA$19</definedName>
    <definedName name="A126102878V_Data">Data5!$DA$11:$DA$19</definedName>
    <definedName name="A126102878V_Latest">Data5!$DA$19</definedName>
    <definedName name="A126102882K">Data5!$DV$1:$DV$10,Data5!$DV$11:$DV$19</definedName>
    <definedName name="A126102882K_Data">Data5!$DV$11:$DV$19</definedName>
    <definedName name="A126102882K_Latest">Data5!$DV$19</definedName>
    <definedName name="A126102886V">Data5!$EE$1:$EE$10,Data5!$EE$11:$EE$19</definedName>
    <definedName name="A126102886V_Data">Data5!$EE$11:$EE$19</definedName>
    <definedName name="A126102886V_Latest">Data5!$EE$19</definedName>
    <definedName name="A126102890K">Data5!$BT$1:$BT$10,Data5!$BT$11:$BT$19</definedName>
    <definedName name="A126102890K_Data">Data5!$BT$11:$BT$19</definedName>
    <definedName name="A126102890K_Latest">Data5!$BT$19</definedName>
    <definedName name="A126102894V">Data5!$CC$1:$CC$10,Data5!$CC$11:$CC$19</definedName>
    <definedName name="A126102894V_Data">Data5!$CC$11:$CC$19</definedName>
    <definedName name="A126102894V_Latest">Data5!$CC$19</definedName>
    <definedName name="A126102898C">Data5!$EH$1:$EH$10,Data5!$EH$11:$EH$19</definedName>
    <definedName name="A126102898C_Data">Data5!$EH$11:$EH$19</definedName>
    <definedName name="A126102898C_Latest">Data5!$EH$19</definedName>
    <definedName name="A126102902J">Data5!$BB$1:$BB$10,Data5!$BB$11:$BB$19</definedName>
    <definedName name="A126102902J_Data">Data5!$BB$11:$BB$19</definedName>
    <definedName name="A126102902J_Latest">Data5!$BB$19</definedName>
    <definedName name="A126102906T">Data5!$BH$1:$BH$10,Data5!$BH$11:$BH$19</definedName>
    <definedName name="A126102906T_Data">Data5!$BH$11:$BH$19</definedName>
    <definedName name="A126102906T_Latest">Data5!$BH$19</definedName>
    <definedName name="A126102910J">Data5!$BK$1:$BK$10,Data5!$BK$11:$BK$19</definedName>
    <definedName name="A126102910J_Data">Data5!$BK$11:$BK$19</definedName>
    <definedName name="A126102910J_Latest">Data5!$BK$19</definedName>
    <definedName name="A126102914T">Data5!$BZ$1:$BZ$10,Data5!$BZ$11:$BZ$19</definedName>
    <definedName name="A126102914T_Data">Data5!$BZ$11:$BZ$19</definedName>
    <definedName name="A126102914T_Latest">Data5!$BZ$19</definedName>
    <definedName name="A126102918A">Data5!$DJ$1:$DJ$10,Data5!$DJ$11:$DJ$19</definedName>
    <definedName name="A126102918A_Data">Data5!$DJ$11:$DJ$19</definedName>
    <definedName name="A126102918A_Latest">Data5!$DJ$19</definedName>
    <definedName name="A126102922T">Data5!$DM$1:$DM$10,Data5!$DM$11:$DM$19</definedName>
    <definedName name="A126102922T_Data">Data5!$DM$11:$DM$19</definedName>
    <definedName name="A126102922T_Latest">Data5!$DM$19</definedName>
    <definedName name="A126102926A">Data5!$CF$1:$CF$10,Data5!$CF$11:$CF$19</definedName>
    <definedName name="A126102926A_Data">Data5!$CF$11:$CF$19</definedName>
    <definedName name="A126102926A_Latest">Data5!$CF$19</definedName>
    <definedName name="A126102930T">Data5!$DD$1:$DD$10,Data5!$DD$11:$DD$19</definedName>
    <definedName name="A126102930T_Data">Data5!$DD$11:$DD$19</definedName>
    <definedName name="A126102930T_Latest">Data5!$DD$19</definedName>
    <definedName name="A126102934A">Data5!$DY$1:$DY$10,Data5!$DY$11:$DY$19</definedName>
    <definedName name="A126102934A_Data">Data5!$DY$11:$DY$19</definedName>
    <definedName name="A126102934A_Latest">Data5!$DY$19</definedName>
    <definedName name="A126102938K">Data5!$GM$1:$GM$10,Data5!$GM$11:$GM$19</definedName>
    <definedName name="A126102938K_Data">Data5!$GM$11:$GM$19</definedName>
    <definedName name="A126102938K_Latest">Data5!$GM$19</definedName>
    <definedName name="A126102942A">Data5!$HH$1:$HH$10,Data5!$HH$11:$HH$19</definedName>
    <definedName name="A126102942A_Data">Data5!$HH$11:$HH$19</definedName>
    <definedName name="A126102942A_Latest">Data5!$HH$19</definedName>
    <definedName name="A126102946K">Data5!$IC$1:$IC$10,Data5!$IC$11:$IC$19</definedName>
    <definedName name="A126102946K_Data">Data5!$IC$11:$IC$19</definedName>
    <definedName name="A126102946K_Latest">Data5!$IC$19</definedName>
    <definedName name="A126102950A">Data5!$HQ$1:$HQ$10,Data5!$HQ$11:$HQ$19</definedName>
    <definedName name="A126102950A_Data">Data5!$HQ$11:$HQ$19</definedName>
    <definedName name="A126102950A_Latest">Data5!$HQ$19</definedName>
    <definedName name="A126102954K">Data5!$IO$1:$IO$10,Data5!$IO$11:$IO$19</definedName>
    <definedName name="A126102954K_Data">Data5!$IO$11:$IO$19</definedName>
    <definedName name="A126102954K_Latest">Data5!$IO$19</definedName>
    <definedName name="A126102958V">Data5!$GP$1:$GP$10,Data5!$GP$11:$GP$19</definedName>
    <definedName name="A126102958V_Data">Data5!$GP$11:$GP$19</definedName>
    <definedName name="A126102958V_Latest">Data5!$GP$19</definedName>
    <definedName name="A126102962K">Data5!$GV$1:$GV$10,Data5!$GV$11:$GV$19</definedName>
    <definedName name="A126102962K_Data">Data5!$GV$11:$GV$19</definedName>
    <definedName name="A126102962K_Latest">Data5!$GV$19</definedName>
    <definedName name="A126102966V">Data6!$E$1:$E$10,Data6!$E$11:$E$19</definedName>
    <definedName name="A126102966V_Data">Data6!$E$11:$E$19</definedName>
    <definedName name="A126102966V_Latest">Data6!$E$19</definedName>
    <definedName name="A126102970K">Data5!$IL$1:$IL$10,Data5!$IL$11:$IL$19</definedName>
    <definedName name="A126102970K_Data">Data5!$IL$11:$IL$19</definedName>
    <definedName name="A126102970K_Latest">Data5!$IL$19</definedName>
    <definedName name="A126102974V">Data6!$K$1:$K$10,Data6!$K$11:$K$19</definedName>
    <definedName name="A126102974V_Data">Data6!$K$11:$K$19</definedName>
    <definedName name="A126102974V_Latest">Data6!$K$19</definedName>
    <definedName name="A126102978C">Data5!$FX$1:$FX$10,Data5!$FX$11:$FX$19</definedName>
    <definedName name="A126102978C_Data">Data5!$FX$11:$FX$19</definedName>
    <definedName name="A126102978C_Latest">Data5!$FX$19</definedName>
    <definedName name="A126102982V">Data5!$GJ$1:$GJ$10,Data5!$GJ$11:$GJ$19</definedName>
    <definedName name="A126102982V_Data">Data5!$GJ$11:$GJ$19</definedName>
    <definedName name="A126102982V_Latest">Data5!$GJ$19</definedName>
    <definedName name="A126102986C">Data5!$HT$1:$HT$10,Data5!$HT$11:$HT$19</definedName>
    <definedName name="A126102986C_Data">Data5!$HT$11:$HT$19</definedName>
    <definedName name="A126102986C_Latest">Data5!$HT$19</definedName>
    <definedName name="A126102990V">Data6!$B$1:$B$10,Data6!$B$11:$B$19</definedName>
    <definedName name="A126102990V_Data">Data6!$B$11:$B$19</definedName>
    <definedName name="A126102990V_Latest">Data6!$B$19</definedName>
    <definedName name="A126102994C">Data6!$H$1:$H$10,Data6!$H$11:$H$19</definedName>
    <definedName name="A126102994C_Data">Data6!$H$11:$H$19</definedName>
    <definedName name="A126102994C_Latest">Data6!$H$19</definedName>
    <definedName name="A126102998L">Data5!$FF$1:$FF$10,Data5!$FF$11:$FF$19</definedName>
    <definedName name="A126102998L_Data">Data5!$FF$11:$FF$19</definedName>
    <definedName name="A126102998L_Latest">Data5!$FF$19</definedName>
    <definedName name="A126103002V">Data5!$FO$1:$FO$10,Data5!$FO$11:$FO$19</definedName>
    <definedName name="A126103002V_Data">Data5!$FO$11:$FO$19</definedName>
    <definedName name="A126103002V_Latest">Data5!$FO$19</definedName>
    <definedName name="A126103006C">Data5!$FR$1:$FR$10,Data5!$FR$11:$FR$19</definedName>
    <definedName name="A126103006C_Data">Data5!$FR$11:$FR$19</definedName>
    <definedName name="A126103006C_Latest">Data5!$FR$19</definedName>
    <definedName name="A126103010V">Data5!$GS$1:$GS$10,Data5!$GS$11:$GS$19</definedName>
    <definedName name="A126103010V_Data">Data5!$GS$11:$GS$19</definedName>
    <definedName name="A126103010V_Latest">Data5!$GS$19</definedName>
    <definedName name="A126103014C">Data5!$GY$1:$GY$10,Data5!$GY$11:$GY$19</definedName>
    <definedName name="A126103014C_Data">Data5!$GY$11:$GY$19</definedName>
    <definedName name="A126103014C_Latest">Data5!$GY$19</definedName>
    <definedName name="A126103018L">Data5!$HB$1:$HB$10,Data5!$HB$11:$HB$19</definedName>
    <definedName name="A126103018L_Data">Data5!$HB$11:$HB$19</definedName>
    <definedName name="A126103018L_Latest">Data5!$HB$19</definedName>
    <definedName name="A126103022C">Data5!$HW$1:$HW$10,Data5!$HW$11:$HW$19</definedName>
    <definedName name="A126103022C_Data">Data5!$HW$11:$HW$19</definedName>
    <definedName name="A126103022C_Latest">Data5!$HW$19</definedName>
    <definedName name="A126103026L">Data5!$IF$1:$IF$10,Data5!$IF$11:$IF$19</definedName>
    <definedName name="A126103026L_Data">Data5!$IF$11:$IF$19</definedName>
    <definedName name="A126103026L_Latest">Data5!$IF$19</definedName>
    <definedName name="A126103030C">Data5!$FU$1:$FU$10,Data5!$FU$11:$FU$19</definedName>
    <definedName name="A126103030C_Data">Data5!$FU$11:$FU$19</definedName>
    <definedName name="A126103030C_Latest">Data5!$FU$19</definedName>
    <definedName name="A126103034L">Data5!$GD$1:$GD$10,Data5!$GD$11:$GD$19</definedName>
    <definedName name="A126103034L_Data">Data5!$GD$11:$GD$19</definedName>
    <definedName name="A126103034L_Latest">Data5!$GD$19</definedName>
    <definedName name="A126103038W">Data5!$II$1:$II$10,Data5!$II$11:$II$19</definedName>
    <definedName name="A126103038W_Data">Data5!$II$11:$II$19</definedName>
    <definedName name="A126103038W_Latest">Data5!$II$19</definedName>
    <definedName name="A126103042L">Data5!$FC$1:$FC$10,Data5!$FC$11:$FC$19</definedName>
    <definedName name="A126103042L_Data">Data5!$FC$11:$FC$19</definedName>
    <definedName name="A126103042L_Latest">Data5!$FC$19</definedName>
    <definedName name="A126103046W">Data5!$FI$1:$FI$10,Data5!$FI$11:$FI$19</definedName>
    <definedName name="A126103046W_Data">Data5!$FI$11:$FI$19</definedName>
    <definedName name="A126103046W_Latest">Data5!$FI$19</definedName>
    <definedName name="A126103050L">Data5!$FL$1:$FL$10,Data5!$FL$11:$FL$19</definedName>
    <definedName name="A126103050L_Data">Data5!$FL$11:$FL$19</definedName>
    <definedName name="A126103050L_Latest">Data5!$FL$19</definedName>
    <definedName name="A126103054W">Data5!$GA$1:$GA$10,Data5!$GA$11:$GA$19</definedName>
    <definedName name="A126103054W_Data">Data5!$GA$11:$GA$19</definedName>
    <definedName name="A126103054W_Latest">Data5!$GA$19</definedName>
    <definedName name="A126103058F">Data5!$HK$1:$HK$10,Data5!$HK$11:$HK$19</definedName>
    <definedName name="A126103058F_Data">Data5!$HK$11:$HK$19</definedName>
    <definedName name="A126103058F_Latest">Data5!$HK$19</definedName>
    <definedName name="A126103062W">Data5!$HN$1:$HN$10,Data5!$HN$11:$HN$19</definedName>
    <definedName name="A126103062W_Data">Data5!$HN$11:$HN$19</definedName>
    <definedName name="A126103062W_Latest">Data5!$HN$19</definedName>
    <definedName name="A126103066F">Data5!$GG$1:$GG$10,Data5!$GG$11:$GG$19</definedName>
    <definedName name="A126103066F_Data">Data5!$GG$11:$GG$19</definedName>
    <definedName name="A126103066F_Latest">Data5!$GG$19</definedName>
    <definedName name="A126103070W">Data5!$HE$1:$HE$10,Data5!$HE$11:$HE$19</definedName>
    <definedName name="A126103070W_Data">Data5!$HE$11:$HE$19</definedName>
    <definedName name="A126103070W_Latest">Data5!$HE$19</definedName>
    <definedName name="A126103074F">Data5!$HZ$1:$HZ$10,Data5!$HZ$11:$HZ$19</definedName>
    <definedName name="A126103074F_Data">Data5!$HZ$11:$HZ$19</definedName>
    <definedName name="A126103074F_Latest">Data5!$HZ$19</definedName>
    <definedName name="A126103078R">Data6!$AX$1:$AX$10,Data6!$AX$11:$AX$19</definedName>
    <definedName name="A126103078R_Data">Data6!$AX$11:$AX$19</definedName>
    <definedName name="A126103078R_Latest">Data6!$AX$19</definedName>
    <definedName name="A126103082F">Data6!$BS$1:$BS$10,Data6!$BS$11:$BS$19</definedName>
    <definedName name="A126103082F_Data">Data6!$BS$11:$BS$19</definedName>
    <definedName name="A126103082F_Latest">Data6!$BS$19</definedName>
    <definedName name="A126103086R">Data6!$CN$1:$CN$10,Data6!$CN$11:$CN$19</definedName>
    <definedName name="A126103086R_Data">Data6!$CN$11:$CN$19</definedName>
    <definedName name="A126103086R_Latest">Data6!$CN$19</definedName>
    <definedName name="A126103090F">Data6!$CB$1:$CB$10,Data6!$CB$11:$CB$19</definedName>
    <definedName name="A126103090F_Data">Data6!$CB$11:$CB$19</definedName>
    <definedName name="A126103090F_Latest">Data6!$CB$19</definedName>
    <definedName name="A126103094R">Data6!$CZ$1:$CZ$10,Data6!$CZ$11:$CZ$19</definedName>
    <definedName name="A126103094R_Data">Data6!$CZ$11:$CZ$19</definedName>
    <definedName name="A126103094R_Latest">Data6!$CZ$19</definedName>
    <definedName name="A126103098X">Data6!$BA$1:$BA$10,Data6!$BA$11:$BA$19</definedName>
    <definedName name="A126103098X_Data">Data6!$BA$11:$BA$19</definedName>
    <definedName name="A126103098X_Latest">Data6!$BA$19</definedName>
    <definedName name="A126103102C">Data6!$BG$1:$BG$10,Data6!$BG$11:$BG$19</definedName>
    <definedName name="A126103102C_Data">Data6!$BG$11:$BG$19</definedName>
    <definedName name="A126103102C_Latest">Data6!$BG$19</definedName>
    <definedName name="A126103106L">Data6!$DF$1:$DF$10,Data6!$DF$11:$DF$19</definedName>
    <definedName name="A126103106L_Data">Data6!$DF$11:$DF$19</definedName>
    <definedName name="A126103106L_Latest">Data6!$DF$19</definedName>
    <definedName name="A126103110C">Data6!$CW$1:$CW$10,Data6!$CW$11:$CW$19</definedName>
    <definedName name="A126103110C_Data">Data6!$CW$11:$CW$19</definedName>
    <definedName name="A126103110C_Latest">Data6!$CW$19</definedName>
    <definedName name="A126103114L">Data6!$DL$1:$DL$10,Data6!$DL$11:$DL$19</definedName>
    <definedName name="A126103114L_Data">Data6!$DL$11:$DL$19</definedName>
    <definedName name="A126103114L_Latest">Data6!$DL$19</definedName>
    <definedName name="A126103118W">Data6!$AI$1:$AI$10,Data6!$AI$11:$AI$19</definedName>
    <definedName name="A126103118W_Data">Data6!$AI$11:$AI$19</definedName>
    <definedName name="A126103118W_Latest">Data6!$AI$19</definedName>
    <definedName name="A126103122L">Data6!$AU$1:$AU$10,Data6!$AU$11:$AU$19</definedName>
    <definedName name="A126103122L_Data">Data6!$AU$11:$AU$19</definedName>
    <definedName name="A126103122L_Latest">Data6!$AU$19</definedName>
    <definedName name="A126103126W">Data6!$CE$1:$CE$10,Data6!$CE$11:$CE$19</definedName>
    <definedName name="A126103126W_Data">Data6!$CE$11:$CE$19</definedName>
    <definedName name="A126103126W_Latest">Data6!$CE$19</definedName>
    <definedName name="A126103130L">Data6!$DC$1:$DC$10,Data6!$DC$11:$DC$19</definedName>
    <definedName name="A126103130L_Data">Data6!$DC$11:$DC$19</definedName>
    <definedName name="A126103130L_Latest">Data6!$DC$19</definedName>
    <definedName name="A126103134W">Data6!$DI$1:$DI$10,Data6!$DI$11:$DI$19</definedName>
    <definedName name="A126103134W_Data">Data6!$DI$11:$DI$19</definedName>
    <definedName name="A126103134W_Latest">Data6!$DI$19</definedName>
    <definedName name="A126103138F">Data6!$Q$1:$Q$10,Data6!$Q$11:$Q$19</definedName>
    <definedName name="A126103138F_Data">Data6!$Q$11:$Q$19</definedName>
    <definedName name="A126103138F_Latest">Data6!$Q$19</definedName>
    <definedName name="A126103142W">Data6!$Z$1:$Z$10,Data6!$Z$11:$Z$19</definedName>
    <definedName name="A126103142W_Data">Data6!$Z$11:$Z$19</definedName>
    <definedName name="A126103142W_Latest">Data6!$Z$19</definedName>
    <definedName name="A126103146F">Data6!$AC$1:$AC$10,Data6!$AC$11:$AC$19</definedName>
    <definedName name="A126103146F_Data">Data6!$AC$11:$AC$19</definedName>
    <definedName name="A126103146F_Latest">Data6!$AC$19</definedName>
    <definedName name="A126103150W">Data6!$BD$1:$BD$10,Data6!$BD$11:$BD$19</definedName>
    <definedName name="A126103150W_Data">Data6!$BD$11:$BD$19</definedName>
    <definedName name="A126103150W_Latest">Data6!$BD$19</definedName>
    <definedName name="A126103154F">Data6!$BJ$1:$BJ$10,Data6!$BJ$11:$BJ$19</definedName>
    <definedName name="A126103154F_Data">Data6!$BJ$11:$BJ$19</definedName>
    <definedName name="A126103154F_Latest">Data6!$BJ$19</definedName>
    <definedName name="A126103158R">Data6!$BM$1:$BM$10,Data6!$BM$11:$BM$19</definedName>
    <definedName name="A126103158R_Data">Data6!$BM$11:$BM$19</definedName>
    <definedName name="A126103158R_Latest">Data6!$BM$19</definedName>
    <definedName name="A126103162F">Data6!$CH$1:$CH$10,Data6!$CH$11:$CH$19</definedName>
    <definedName name="A126103162F_Data">Data6!$CH$11:$CH$19</definedName>
    <definedName name="A126103162F_Latest">Data6!$CH$19</definedName>
    <definedName name="A126103166R">Data6!$CQ$1:$CQ$10,Data6!$CQ$11:$CQ$19</definedName>
    <definedName name="A126103166R_Data">Data6!$CQ$11:$CQ$19</definedName>
    <definedName name="A126103166R_Latest">Data6!$CQ$19</definedName>
    <definedName name="A126103170F">Data6!$AF$1:$AF$10,Data6!$AF$11:$AF$19</definedName>
    <definedName name="A126103170F_Data">Data6!$AF$11:$AF$19</definedName>
    <definedName name="A126103170F_Latest">Data6!$AF$19</definedName>
    <definedName name="A126103174R">Data6!$AO$1:$AO$10,Data6!$AO$11:$AO$19</definedName>
    <definedName name="A126103174R_Data">Data6!$AO$11:$AO$19</definedName>
    <definedName name="A126103174R_Latest">Data6!$AO$19</definedName>
    <definedName name="A126103178X">Data6!$CT$1:$CT$10,Data6!$CT$11:$CT$19</definedName>
    <definedName name="A126103178X_Data">Data6!$CT$11:$CT$19</definedName>
    <definedName name="A126103178X_Latest">Data6!$CT$19</definedName>
    <definedName name="A126103182R">Data6!$N$1:$N$10,Data6!$N$11:$N$19</definedName>
    <definedName name="A126103182R_Data">Data6!$N$11:$N$19</definedName>
    <definedName name="A126103182R_Latest">Data6!$N$19</definedName>
    <definedName name="A126103186X">Data6!$T$1:$T$10,Data6!$T$11:$T$19</definedName>
    <definedName name="A126103186X_Data">Data6!$T$11:$T$19</definedName>
    <definedName name="A126103186X_Latest">Data6!$T$19</definedName>
    <definedName name="A126103190R">Data6!$W$1:$W$10,Data6!$W$11:$W$19</definedName>
    <definedName name="A126103190R_Data">Data6!$W$11:$W$19</definedName>
    <definedName name="A126103190R_Latest">Data6!$W$19</definedName>
    <definedName name="A126103194X">Data6!$AL$1:$AL$10,Data6!$AL$11:$AL$19</definedName>
    <definedName name="A126103194X_Data">Data6!$AL$11:$AL$19</definedName>
    <definedName name="A126103194X_Latest">Data6!$AL$19</definedName>
    <definedName name="A126103198J">Data6!$BV$1:$BV$10,Data6!$BV$11:$BV$19</definedName>
    <definedName name="A126103198J_Data">Data6!$BV$11:$BV$19</definedName>
    <definedName name="A126103198J_Latest">Data6!$BV$19</definedName>
    <definedName name="A126103202L">Data6!$BY$1:$BY$10,Data6!$BY$11:$BY$19</definedName>
    <definedName name="A126103202L_Data">Data6!$BY$11:$BY$19</definedName>
    <definedName name="A126103202L_Latest">Data6!$BY$19</definedName>
    <definedName name="A126103206W">Data6!$AR$1:$AR$10,Data6!$AR$11:$AR$19</definedName>
    <definedName name="A126103206W_Data">Data6!$AR$11:$AR$19</definedName>
    <definedName name="A126103206W_Latest">Data6!$AR$19</definedName>
    <definedName name="A126103210L">Data6!$BP$1:$BP$10,Data6!$BP$11:$BP$19</definedName>
    <definedName name="A126103210L_Data">Data6!$BP$11:$BP$19</definedName>
    <definedName name="A126103210L_Latest">Data6!$BP$19</definedName>
    <definedName name="A126103214W">Data6!$CK$1:$CK$10,Data6!$CK$11:$CK$19</definedName>
    <definedName name="A126103214W_Data">Data6!$CK$11:$CK$19</definedName>
    <definedName name="A126103214W_Latest">Data6!$CK$19</definedName>
    <definedName name="A126103218F">Data3!$FN$1:$FN$10,Data3!$FN$11:$FN$19</definedName>
    <definedName name="A126103218F_Data">Data3!$FN$11:$FN$19</definedName>
    <definedName name="A126103218F_Latest">Data3!$FN$19</definedName>
    <definedName name="A126103222W">Data3!$GI$1:$GI$10,Data3!$GI$11:$GI$19</definedName>
    <definedName name="A126103222W_Data">Data3!$GI$11:$GI$19</definedName>
    <definedName name="A126103222W_Latest">Data3!$GI$19</definedName>
    <definedName name="A126103226F">Data3!$HD$1:$HD$10,Data3!$HD$11:$HD$19</definedName>
    <definedName name="A126103226F_Data">Data3!$HD$11:$HD$19</definedName>
    <definedName name="A126103226F_Latest">Data3!$HD$19</definedName>
    <definedName name="A126103230W">Data3!$GR$1:$GR$10,Data3!$GR$11:$GR$19</definedName>
    <definedName name="A126103230W_Data">Data3!$GR$11:$GR$19</definedName>
    <definedName name="A126103230W_Latest">Data3!$GR$19</definedName>
    <definedName name="A126103234F">Data3!$HP$1:$HP$10,Data3!$HP$11:$HP$19</definedName>
    <definedName name="A126103234F_Data">Data3!$HP$11:$HP$19</definedName>
    <definedName name="A126103234F_Latest">Data3!$HP$19</definedName>
    <definedName name="A126103238R">Data3!$FQ$1:$FQ$10,Data3!$FQ$11:$FQ$19</definedName>
    <definedName name="A126103238R_Data">Data3!$FQ$11:$FQ$19</definedName>
    <definedName name="A126103238R_Latest">Data3!$FQ$19</definedName>
    <definedName name="A126103242F">Data3!$FW$1:$FW$10,Data3!$FW$11:$FW$19</definedName>
    <definedName name="A126103242F_Data">Data3!$FW$11:$FW$19</definedName>
    <definedName name="A126103242F_Latest">Data3!$FW$19</definedName>
    <definedName name="A126103246R">Data3!$HV$1:$HV$10,Data3!$HV$11:$HV$19</definedName>
    <definedName name="A126103246R_Data">Data3!$HV$11:$HV$19</definedName>
    <definedName name="A126103246R_Latest">Data3!$HV$19</definedName>
    <definedName name="A126103250F">Data3!$HM$1:$HM$10,Data3!$HM$11:$HM$19</definedName>
    <definedName name="A126103250F_Data">Data3!$HM$11:$HM$19</definedName>
    <definedName name="A126103250F_Latest">Data3!$HM$19</definedName>
    <definedName name="A126103254R">Data3!$IB$1:$IB$10,Data3!$IB$11:$IB$19</definedName>
    <definedName name="A126103254R_Data">Data3!$IB$11:$IB$19</definedName>
    <definedName name="A126103254R_Latest">Data3!$IB$19</definedName>
    <definedName name="A126103258X">Data3!$EY$1:$EY$10,Data3!$EY$11:$EY$19</definedName>
    <definedName name="A126103258X_Data">Data3!$EY$11:$EY$19</definedName>
    <definedName name="A126103258X_Latest">Data3!$EY$19</definedName>
    <definedName name="A126103262R">Data3!$FK$1:$FK$10,Data3!$FK$11:$FK$19</definedName>
    <definedName name="A126103262R_Data">Data3!$FK$11:$FK$19</definedName>
    <definedName name="A126103262R_Latest">Data3!$FK$19</definedName>
    <definedName name="A126103266X">Data3!$GU$1:$GU$10,Data3!$GU$11:$GU$19</definedName>
    <definedName name="A126103266X_Data">Data3!$GU$11:$GU$19</definedName>
    <definedName name="A126103266X_Latest">Data3!$GU$19</definedName>
    <definedName name="A126103270R">Data3!$HS$1:$HS$10,Data3!$HS$11:$HS$19</definedName>
    <definedName name="A126103270R_Data">Data3!$HS$11:$HS$19</definedName>
    <definedName name="A126103270R_Latest">Data3!$HS$19</definedName>
    <definedName name="A126103274X">Data3!$HY$1:$HY$10,Data3!$HY$11:$HY$19</definedName>
    <definedName name="A126103274X_Data">Data3!$HY$11:$HY$19</definedName>
    <definedName name="A126103274X_Latest">Data3!$HY$19</definedName>
    <definedName name="A126103278J">Data3!$EG$1:$EG$10,Data3!$EG$11:$EG$19</definedName>
    <definedName name="A126103278J_Data">Data3!$EG$11:$EG$19</definedName>
    <definedName name="A126103278J_Latest">Data3!$EG$19</definedName>
    <definedName name="A126103282X">Data3!$EP$1:$EP$10,Data3!$EP$11:$EP$19</definedName>
    <definedName name="A126103282X_Data">Data3!$EP$11:$EP$19</definedName>
    <definedName name="A126103282X_Latest">Data3!$EP$19</definedName>
    <definedName name="A126103286J">Data3!$ES$1:$ES$10,Data3!$ES$11:$ES$19</definedName>
    <definedName name="A126103286J_Data">Data3!$ES$11:$ES$19</definedName>
    <definedName name="A126103286J_Latest">Data3!$ES$19</definedName>
    <definedName name="A126103290X">Data3!$FT$1:$FT$10,Data3!$FT$11:$FT$19</definedName>
    <definedName name="A126103290X_Data">Data3!$FT$11:$FT$19</definedName>
    <definedName name="A126103290X_Latest">Data3!$FT$19</definedName>
    <definedName name="A126103294J">Data3!$FZ$1:$FZ$10,Data3!$FZ$11:$FZ$19</definedName>
    <definedName name="A126103294J_Data">Data3!$FZ$11:$FZ$19</definedName>
    <definedName name="A126103294J_Latest">Data3!$FZ$19</definedName>
    <definedName name="A126103298T">Data3!$GC$1:$GC$10,Data3!$GC$11:$GC$19</definedName>
    <definedName name="A126103298T_Data">Data3!$GC$11:$GC$19</definedName>
    <definedName name="A126103298T_Latest">Data3!$GC$19</definedName>
    <definedName name="A126103302W">Data3!$GX$1:$GX$10,Data3!$GX$11:$GX$19</definedName>
    <definedName name="A126103302W_Data">Data3!$GX$11:$GX$19</definedName>
    <definedName name="A126103302W_Latest">Data3!$GX$19</definedName>
    <definedName name="A126103306F">Data3!$HG$1:$HG$10,Data3!$HG$11:$HG$19</definedName>
    <definedName name="A126103306F_Data">Data3!$HG$11:$HG$19</definedName>
    <definedName name="A126103306F_Latest">Data3!$HG$19</definedName>
    <definedName name="A126103310W">Data3!$EV$1:$EV$10,Data3!$EV$11:$EV$19</definedName>
    <definedName name="A126103310W_Data">Data3!$EV$11:$EV$19</definedName>
    <definedName name="A126103310W_Latest">Data3!$EV$19</definedName>
    <definedName name="A126103314F">Data3!$FE$1:$FE$10,Data3!$FE$11:$FE$19</definedName>
    <definedName name="A126103314F_Data">Data3!$FE$11:$FE$19</definedName>
    <definedName name="A126103314F_Latest">Data3!$FE$19</definedName>
    <definedName name="A126103318R">Data3!$HJ$1:$HJ$10,Data3!$HJ$11:$HJ$19</definedName>
    <definedName name="A126103318R_Data">Data3!$HJ$11:$HJ$19</definedName>
    <definedName name="A126103318R_Latest">Data3!$HJ$19</definedName>
    <definedName name="A126103322F">Data3!$ED$1:$ED$10,Data3!$ED$11:$ED$19</definedName>
    <definedName name="A126103322F_Data">Data3!$ED$11:$ED$19</definedName>
    <definedName name="A126103322F_Latest">Data3!$ED$19</definedName>
    <definedName name="A126103326R">Data3!$EJ$1:$EJ$10,Data3!$EJ$11:$EJ$19</definedName>
    <definedName name="A126103326R_Data">Data3!$EJ$11:$EJ$19</definedName>
    <definedName name="A126103326R_Latest">Data3!$EJ$19</definedName>
    <definedName name="A126103330F">Data3!$EM$1:$EM$10,Data3!$EM$11:$EM$19</definedName>
    <definedName name="A126103330F_Data">Data3!$EM$11:$EM$19</definedName>
    <definedName name="A126103330F_Latest">Data3!$EM$19</definedName>
    <definedName name="A126103334R">Data3!$FB$1:$FB$10,Data3!$FB$11:$FB$19</definedName>
    <definedName name="A126103334R_Data">Data3!$FB$11:$FB$19</definedName>
    <definedName name="A126103334R_Latest">Data3!$FB$19</definedName>
    <definedName name="A126103338X">Data3!$GL$1:$GL$10,Data3!$GL$11:$GL$19</definedName>
    <definedName name="A126103338X_Data">Data3!$GL$11:$GL$19</definedName>
    <definedName name="A126103338X_Latest">Data3!$GL$19</definedName>
    <definedName name="A126103342R">Data3!$GO$1:$GO$10,Data3!$GO$11:$GO$19</definedName>
    <definedName name="A126103342R_Data">Data3!$GO$11:$GO$19</definedName>
    <definedName name="A126103342R_Latest">Data3!$GO$19</definedName>
    <definedName name="A126103346X">Data3!$FH$1:$FH$10,Data3!$FH$11:$FH$19</definedName>
    <definedName name="A126103346X_Data">Data3!$FH$11:$FH$19</definedName>
    <definedName name="A126103346X_Latest">Data3!$FH$19</definedName>
    <definedName name="A126103350R">Data3!$GF$1:$GF$10,Data3!$GF$11:$GF$19</definedName>
    <definedName name="A126103350R_Data">Data3!$GF$11:$GF$19</definedName>
    <definedName name="A126103350R_Latest">Data3!$GF$19</definedName>
    <definedName name="A126103354X">Data3!$HA$1:$HA$10,Data3!$HA$11:$HA$19</definedName>
    <definedName name="A126103354X_Data">Data3!$HA$11:$HA$19</definedName>
    <definedName name="A126103354X_Latest">Data3!$HA$19</definedName>
    <definedName name="A126103358J">Data4!$DZ$1:$DZ$10,Data4!$DZ$11:$DZ$19</definedName>
    <definedName name="A126103358J_Data">Data4!$DZ$11:$DZ$19</definedName>
    <definedName name="A126103358J_Latest">Data4!$DZ$19</definedName>
    <definedName name="A126103362X">Data4!$EU$1:$EU$10,Data4!$EU$11:$EU$19</definedName>
    <definedName name="A126103362X_Data">Data4!$EU$11:$EU$19</definedName>
    <definedName name="A126103362X_Latest">Data4!$EU$19</definedName>
    <definedName name="A126103366J">Data4!$FP$1:$FP$10,Data4!$FP$11:$FP$19</definedName>
    <definedName name="A126103366J_Data">Data4!$FP$11:$FP$19</definedName>
    <definedName name="A126103366J_Latest">Data4!$FP$19</definedName>
    <definedName name="A126103370X">Data4!$FD$1:$FD$10,Data4!$FD$11:$FD$19</definedName>
    <definedName name="A126103370X_Data">Data4!$FD$11:$FD$19</definedName>
    <definedName name="A126103370X_Latest">Data4!$FD$19</definedName>
    <definedName name="A126103374J">Data4!$GB$1:$GB$10,Data4!$GB$11:$GB$19</definedName>
    <definedName name="A126103374J_Data">Data4!$GB$11:$GB$19</definedName>
    <definedName name="A126103374J_Latest">Data4!$GB$19</definedName>
    <definedName name="A126103378T">Data4!$EC$1:$EC$10,Data4!$EC$11:$EC$19</definedName>
    <definedName name="A126103378T_Data">Data4!$EC$11:$EC$19</definedName>
    <definedName name="A126103378T_Latest">Data4!$EC$19</definedName>
    <definedName name="A126103382J">Data4!$EI$1:$EI$10,Data4!$EI$11:$EI$19</definedName>
    <definedName name="A126103382J_Data">Data4!$EI$11:$EI$19</definedName>
    <definedName name="A126103382J_Latest">Data4!$EI$19</definedName>
    <definedName name="A126103386T">Data4!$GH$1:$GH$10,Data4!$GH$11:$GH$19</definedName>
    <definedName name="A126103386T_Data">Data4!$GH$11:$GH$19</definedName>
    <definedName name="A126103386T_Latest">Data4!$GH$19</definedName>
    <definedName name="A126103390J">Data4!$FY$1:$FY$10,Data4!$FY$11:$FY$19</definedName>
    <definedName name="A126103390J_Data">Data4!$FY$11:$FY$19</definedName>
    <definedName name="A126103390J_Latest">Data4!$FY$19</definedName>
    <definedName name="A126103394T">Data4!$GN$1:$GN$10,Data4!$GN$11:$GN$19</definedName>
    <definedName name="A126103394T_Data">Data4!$GN$11:$GN$19</definedName>
    <definedName name="A126103394T_Latest">Data4!$GN$19</definedName>
    <definedName name="A126103398A">Data4!$DK$1:$DK$10,Data4!$DK$11:$DK$19</definedName>
    <definedName name="A126103398A_Data">Data4!$DK$11:$DK$19</definedName>
    <definedName name="A126103398A_Latest">Data4!$DK$19</definedName>
    <definedName name="A126103402F">Data4!$DW$1:$DW$10,Data4!$DW$11:$DW$19</definedName>
    <definedName name="A126103402F_Data">Data4!$DW$11:$DW$19</definedName>
    <definedName name="A126103402F_Latest">Data4!$DW$19</definedName>
    <definedName name="A126103406R">Data4!$FG$1:$FG$10,Data4!$FG$11:$FG$19</definedName>
    <definedName name="A126103406R_Data">Data4!$FG$11:$FG$19</definedName>
    <definedName name="A126103406R_Latest">Data4!$FG$19</definedName>
    <definedName name="A126103410F">Data4!$GE$1:$GE$10,Data4!$GE$11:$GE$19</definedName>
    <definedName name="A126103410F_Data">Data4!$GE$11:$GE$19</definedName>
    <definedName name="A126103410F_Latest">Data4!$GE$19</definedName>
    <definedName name="A126103414R">Data4!$GK$1:$GK$10,Data4!$GK$11:$GK$19</definedName>
    <definedName name="A126103414R_Data">Data4!$GK$11:$GK$19</definedName>
    <definedName name="A126103414R_Latest">Data4!$GK$19</definedName>
    <definedName name="A126103418X">Data4!$CS$1:$CS$10,Data4!$CS$11:$CS$19</definedName>
    <definedName name="A126103418X_Data">Data4!$CS$11:$CS$19</definedName>
    <definedName name="A126103418X_Latest">Data4!$CS$19</definedName>
    <definedName name="A126103422R">Data4!$DB$1:$DB$10,Data4!$DB$11:$DB$19</definedName>
    <definedName name="A126103422R_Data">Data4!$DB$11:$DB$19</definedName>
    <definedName name="A126103422R_Latest">Data4!$DB$19</definedName>
    <definedName name="A126103426X">Data4!$DE$1:$DE$10,Data4!$DE$11:$DE$19</definedName>
    <definedName name="A126103426X_Data">Data4!$DE$11:$DE$19</definedName>
    <definedName name="A126103426X_Latest">Data4!$DE$19</definedName>
    <definedName name="A126103430R">Data4!$EF$1:$EF$10,Data4!$EF$11:$EF$19</definedName>
    <definedName name="A126103430R_Data">Data4!$EF$11:$EF$19</definedName>
    <definedName name="A126103430R_Latest">Data4!$EF$19</definedName>
    <definedName name="A126103434X">Data4!$EL$1:$EL$10,Data4!$EL$11:$EL$19</definedName>
    <definedName name="A126103434X_Data">Data4!$EL$11:$EL$19</definedName>
    <definedName name="A126103434X_Latest">Data4!$EL$19</definedName>
    <definedName name="A126103438J">Data4!$EO$1:$EO$10,Data4!$EO$11:$EO$19</definedName>
    <definedName name="A126103438J_Data">Data4!$EO$11:$EO$19</definedName>
    <definedName name="A126103438J_Latest">Data4!$EO$19</definedName>
    <definedName name="A126103442X">Data4!$FJ$1:$FJ$10,Data4!$FJ$11:$FJ$19</definedName>
    <definedName name="A126103442X_Data">Data4!$FJ$11:$FJ$19</definedName>
    <definedName name="A126103442X_Latest">Data4!$FJ$19</definedName>
    <definedName name="A126103446J">Data4!$FS$1:$FS$10,Data4!$FS$11:$FS$19</definedName>
    <definedName name="A126103446J_Data">Data4!$FS$11:$FS$19</definedName>
    <definedName name="A126103446J_Latest">Data4!$FS$19</definedName>
    <definedName name="A126103450X">Data4!$DH$1:$DH$10,Data4!$DH$11:$DH$19</definedName>
    <definedName name="A126103450X_Data">Data4!$DH$11:$DH$19</definedName>
    <definedName name="A126103450X_Latest">Data4!$DH$19</definedName>
    <definedName name="A126103454J">Data4!$DQ$1:$DQ$10,Data4!$DQ$11:$DQ$19</definedName>
    <definedName name="A126103454J_Data">Data4!$DQ$11:$DQ$19</definedName>
    <definedName name="A126103454J_Latest">Data4!$DQ$19</definedName>
    <definedName name="A126103458T">Data4!$FV$1:$FV$10,Data4!$FV$11:$FV$19</definedName>
    <definedName name="A126103458T_Data">Data4!$FV$11:$FV$19</definedName>
    <definedName name="A126103458T_Latest">Data4!$FV$19</definedName>
    <definedName name="A126103462J">Data4!$CP$1:$CP$10,Data4!$CP$11:$CP$19</definedName>
    <definedName name="A126103462J_Data">Data4!$CP$11:$CP$19</definedName>
    <definedName name="A126103462J_Latest">Data4!$CP$19</definedName>
    <definedName name="A126103466T">Data4!$CV$1:$CV$10,Data4!$CV$11:$CV$19</definedName>
    <definedName name="A126103466T_Data">Data4!$CV$11:$CV$19</definedName>
    <definedName name="A126103466T_Latest">Data4!$CV$19</definedName>
    <definedName name="A126103470J">Data4!$CY$1:$CY$10,Data4!$CY$11:$CY$19</definedName>
    <definedName name="A126103470J_Data">Data4!$CY$11:$CY$19</definedName>
    <definedName name="A126103470J_Latest">Data4!$CY$19</definedName>
    <definedName name="A126103474T">Data4!$DN$1:$DN$10,Data4!$DN$11:$DN$19</definedName>
    <definedName name="A126103474T_Data">Data4!$DN$11:$DN$19</definedName>
    <definedName name="A126103474T_Latest">Data4!$DN$19</definedName>
    <definedName name="A126103478A">Data4!$EX$1:$EX$10,Data4!$EX$11:$EX$19</definedName>
    <definedName name="A126103478A_Data">Data4!$EX$11:$EX$19</definedName>
    <definedName name="A126103478A_Latest">Data4!$EX$19</definedName>
    <definedName name="A126103482T">Data4!$FA$1:$FA$10,Data4!$FA$11:$FA$19</definedName>
    <definedName name="A126103482T_Data">Data4!$FA$11:$FA$19</definedName>
    <definedName name="A126103482T_Latest">Data4!$FA$19</definedName>
    <definedName name="A126103486A">Data4!$DT$1:$DT$10,Data4!$DT$11:$DT$19</definedName>
    <definedName name="A126103486A_Data">Data4!$DT$11:$DT$19</definedName>
    <definedName name="A126103486A_Latest">Data4!$DT$19</definedName>
    <definedName name="A126103490T">Data4!$ER$1:$ER$10,Data4!$ER$11:$ER$19</definedName>
    <definedName name="A126103490T_Data">Data4!$ER$11:$ER$19</definedName>
    <definedName name="A126103490T_Latest">Data4!$ER$19</definedName>
    <definedName name="A126103494A">Data4!$FM$1:$FM$10,Data4!$FM$11:$FM$19</definedName>
    <definedName name="A126103494A_Data">Data4!$FM$11:$FM$19</definedName>
    <definedName name="A126103494A_Latest">Data4!$FM$19</definedName>
    <definedName name="A126103498K">Data4!$IA$1:$IA$10,Data4!$IA$11:$IA$19</definedName>
    <definedName name="A126103498K_Data">Data4!$IA$11:$IA$19</definedName>
    <definedName name="A126103498K_Latest">Data4!$IA$19</definedName>
    <definedName name="A126103502R">Data5!$F$1:$F$10,Data5!$F$11:$F$19</definedName>
    <definedName name="A126103502R_Data">Data5!$F$11:$F$19</definedName>
    <definedName name="A126103502R_Latest">Data5!$F$19</definedName>
    <definedName name="A126103506X">Data5!$AA$1:$AA$10,Data5!$AA$11:$AA$19</definedName>
    <definedName name="A126103506X_Data">Data5!$AA$11:$AA$19</definedName>
    <definedName name="A126103506X_Latest">Data5!$AA$19</definedName>
    <definedName name="A126103510R">Data5!$O$1:$O$10,Data5!$O$11:$O$19</definedName>
    <definedName name="A126103510R_Data">Data5!$O$11:$O$19</definedName>
    <definedName name="A126103510R_Latest">Data5!$O$19</definedName>
    <definedName name="A126103514X">Data5!$AM$1:$AM$10,Data5!$AM$11:$AM$19</definedName>
    <definedName name="A126103514X_Data">Data5!$AM$11:$AM$19</definedName>
    <definedName name="A126103514X_Latest">Data5!$AM$19</definedName>
    <definedName name="A126103518J">Data4!$ID$1:$ID$10,Data4!$ID$11:$ID$19</definedName>
    <definedName name="A126103518J_Data">Data4!$ID$11:$ID$19</definedName>
    <definedName name="A126103518J_Latest">Data4!$ID$19</definedName>
    <definedName name="A126103522X">Data4!$IJ$1:$IJ$10,Data4!$IJ$11:$IJ$19</definedName>
    <definedName name="A126103522X_Data">Data4!$IJ$11:$IJ$19</definedName>
    <definedName name="A126103522X_Latest">Data4!$IJ$19</definedName>
    <definedName name="A126103526J">Data5!$AS$1:$AS$10,Data5!$AS$11:$AS$19</definedName>
    <definedName name="A126103526J_Data">Data5!$AS$11:$AS$19</definedName>
    <definedName name="A126103526J_Latest">Data5!$AS$19</definedName>
    <definedName name="A126103530X">Data5!$AJ$1:$AJ$10,Data5!$AJ$11:$AJ$19</definedName>
    <definedName name="A126103530X_Data">Data5!$AJ$11:$AJ$19</definedName>
    <definedName name="A126103530X_Latest">Data5!$AJ$19</definedName>
    <definedName name="A126103534J">Data5!$AY$1:$AY$10,Data5!$AY$11:$AY$19</definedName>
    <definedName name="A126103534J_Data">Data5!$AY$11:$AY$19</definedName>
    <definedName name="A126103534J_Latest">Data5!$AY$19</definedName>
    <definedName name="A126103538T">Data4!$HL$1:$HL$10,Data4!$HL$11:$HL$19</definedName>
    <definedName name="A126103538T_Data">Data4!$HL$11:$HL$19</definedName>
    <definedName name="A126103538T_Latest">Data4!$HL$19</definedName>
    <definedName name="A126103542J">Data4!$HX$1:$HX$10,Data4!$HX$11:$HX$19</definedName>
    <definedName name="A126103542J_Data">Data4!$HX$11:$HX$19</definedName>
    <definedName name="A126103542J_Latest">Data4!$HX$19</definedName>
    <definedName name="A126103546T">Data5!$R$1:$R$10,Data5!$R$11:$R$19</definedName>
    <definedName name="A126103546T_Data">Data5!$R$11:$R$19</definedName>
    <definedName name="A126103546T_Latest">Data5!$R$19</definedName>
    <definedName name="A126103550J">Data5!$AP$1:$AP$10,Data5!$AP$11:$AP$19</definedName>
    <definedName name="A126103550J_Data">Data5!$AP$11:$AP$19</definedName>
    <definedName name="A126103550J_Latest">Data5!$AP$19</definedName>
    <definedName name="A126103554T">Data5!$AV$1:$AV$10,Data5!$AV$11:$AV$19</definedName>
    <definedName name="A126103554T_Data">Data5!$AV$11:$AV$19</definedName>
    <definedName name="A126103554T_Latest">Data5!$AV$19</definedName>
    <definedName name="A126103558A">Data4!$GT$1:$GT$10,Data4!$GT$11:$GT$19</definedName>
    <definedName name="A126103558A_Data">Data4!$GT$11:$GT$19</definedName>
    <definedName name="A126103558A_Latest">Data4!$GT$19</definedName>
    <definedName name="A126103562T">Data4!$HC$1:$HC$10,Data4!$HC$11:$HC$19</definedName>
    <definedName name="A126103562T_Data">Data4!$HC$11:$HC$19</definedName>
    <definedName name="A126103562T_Latest">Data4!$HC$19</definedName>
    <definedName name="A126103566A">Data4!$HF$1:$HF$10,Data4!$HF$11:$HF$19</definedName>
    <definedName name="A126103566A_Data">Data4!$HF$11:$HF$19</definedName>
    <definedName name="A126103566A_Latest">Data4!$HF$19</definedName>
    <definedName name="A126103570T">Data4!$IG$1:$IG$10,Data4!$IG$11:$IG$19</definedName>
    <definedName name="A126103570T_Data">Data4!$IG$11:$IG$19</definedName>
    <definedName name="A126103570T_Latest">Data4!$IG$19</definedName>
    <definedName name="A126103574A">Data4!$IM$1:$IM$10,Data4!$IM$11:$IM$19</definedName>
    <definedName name="A126103574A_Data">Data4!$IM$11:$IM$19</definedName>
    <definedName name="A126103574A_Latest">Data4!$IM$19</definedName>
    <definedName name="A126103578K">Data4!$IP$1:$IP$10,Data4!$IP$11:$IP$19</definedName>
    <definedName name="A126103578K_Data">Data4!$IP$11:$IP$19</definedName>
    <definedName name="A126103578K_Latest">Data4!$IP$19</definedName>
    <definedName name="A126103582A">Data5!$U$1:$U$10,Data5!$U$11:$U$19</definedName>
    <definedName name="A126103582A_Data">Data5!$U$11:$U$19</definedName>
    <definedName name="A126103582A_Latest">Data5!$U$19</definedName>
    <definedName name="A126103586K">Data5!$AD$1:$AD$10,Data5!$AD$11:$AD$19</definedName>
    <definedName name="A126103586K_Data">Data5!$AD$11:$AD$19</definedName>
    <definedName name="A126103586K_Latest">Data5!$AD$19</definedName>
    <definedName name="A126103590A">Data4!$HI$1:$HI$10,Data4!$HI$11:$HI$19</definedName>
    <definedName name="A126103590A_Data">Data4!$HI$11:$HI$19</definedName>
    <definedName name="A126103590A_Latest">Data4!$HI$19</definedName>
    <definedName name="A126103594K">Data4!$HR$1:$HR$10,Data4!$HR$11:$HR$19</definedName>
    <definedName name="A126103594K_Data">Data4!$HR$11:$HR$19</definedName>
    <definedName name="A126103594K_Latest">Data4!$HR$19</definedName>
    <definedName name="A126103598V">Data5!$AG$1:$AG$10,Data5!$AG$11:$AG$19</definedName>
    <definedName name="A126103598V_Data">Data5!$AG$11:$AG$19</definedName>
    <definedName name="A126103598V_Latest">Data5!$AG$19</definedName>
    <definedName name="A126103602X">Data4!$GQ$1:$GQ$10,Data4!$GQ$11:$GQ$19</definedName>
    <definedName name="A126103602X_Data">Data4!$GQ$11:$GQ$19</definedName>
    <definedName name="A126103602X_Latest">Data4!$GQ$19</definedName>
    <definedName name="A126103606J">Data4!$GW$1:$GW$10,Data4!$GW$11:$GW$19</definedName>
    <definedName name="A126103606J_Data">Data4!$GW$11:$GW$19</definedName>
    <definedName name="A126103606J_Latest">Data4!$GW$19</definedName>
    <definedName name="A126103610X">Data4!$GZ$1:$GZ$10,Data4!$GZ$11:$GZ$19</definedName>
    <definedName name="A126103610X_Data">Data4!$GZ$11:$GZ$19</definedName>
    <definedName name="A126103610X_Latest">Data4!$GZ$19</definedName>
    <definedName name="A126103614J">Data4!$HO$1:$HO$10,Data4!$HO$11:$HO$19</definedName>
    <definedName name="A126103614J_Data">Data4!$HO$11:$HO$19</definedName>
    <definedName name="A126103614J_Latest">Data4!$HO$19</definedName>
    <definedName name="A126103618T">Data5!$I$1:$I$10,Data5!$I$11:$I$19</definedName>
    <definedName name="A126103618T_Data">Data5!$I$11:$I$19</definedName>
    <definedName name="A126103618T_Latest">Data5!$I$19</definedName>
    <definedName name="A126103622J">Data5!$L$1:$L$10,Data5!$L$11:$L$19</definedName>
    <definedName name="A126103622J_Data">Data5!$L$11:$L$19</definedName>
    <definedName name="A126103622J_Latest">Data5!$L$19</definedName>
    <definedName name="A126103626T">Data4!$HU$1:$HU$10,Data4!$HU$11:$HU$19</definedName>
    <definedName name="A126103626T_Data">Data4!$HU$11:$HU$19</definedName>
    <definedName name="A126103626T_Latest">Data4!$HU$19</definedName>
    <definedName name="A126103630J">Data5!$C$1:$C$10,Data5!$C$11:$C$19</definedName>
    <definedName name="A126103630J_Data">Data5!$C$11:$C$19</definedName>
    <definedName name="A126103630J_Latest">Data5!$C$19</definedName>
    <definedName name="A126103634T">Data5!$X$1:$X$10,Data5!$X$11:$X$19</definedName>
    <definedName name="A126103634T_Data">Data5!$X$11:$X$19</definedName>
    <definedName name="A126103634T_Latest">Data5!$X$19</definedName>
    <definedName name="A126103638A">Data1!$IP$1:$IP$10,Data1!$IP$11:$IP$19</definedName>
    <definedName name="A126103638A_Data">Data1!$IP$11:$IP$19</definedName>
    <definedName name="A126103638A_Latest">Data1!$IP$19</definedName>
    <definedName name="A126103642T">Data2!$U$1:$U$10,Data2!$U$11:$U$19</definedName>
    <definedName name="A126103642T_Data">Data2!$U$11:$U$19</definedName>
    <definedName name="A126103642T_Latest">Data2!$U$19</definedName>
    <definedName name="A126103646A">Data2!$AP$1:$AP$10,Data2!$AP$11:$AP$19</definedName>
    <definedName name="A126103646A_Data">Data2!$AP$11:$AP$19</definedName>
    <definedName name="A126103646A_Latest">Data2!$AP$19</definedName>
    <definedName name="A126103650T">Data2!$AD$1:$AD$10,Data2!$AD$11:$AD$19</definedName>
    <definedName name="A126103650T_Data">Data2!$AD$11:$AD$19</definedName>
    <definedName name="A126103650T_Latest">Data2!$AD$19</definedName>
    <definedName name="A126103654A">Data2!$BB$1:$BB$10,Data2!$BB$11:$BB$19</definedName>
    <definedName name="A126103654A_Data">Data2!$BB$11:$BB$19</definedName>
    <definedName name="A126103654A_Latest">Data2!$BB$19</definedName>
    <definedName name="A126103658K">Data2!$C$1:$C$10,Data2!$C$11:$C$19</definedName>
    <definedName name="A126103658K_Data">Data2!$C$11:$C$19</definedName>
    <definedName name="A126103658K_Latest">Data2!$C$19</definedName>
    <definedName name="A126103662A">Data2!$I$1:$I$10,Data2!$I$11:$I$19</definedName>
    <definedName name="A126103662A_Data">Data2!$I$11:$I$19</definedName>
    <definedName name="A126103662A_Latest">Data2!$I$19</definedName>
    <definedName name="A126103666K">Data2!$BH$1:$BH$10,Data2!$BH$11:$BH$19</definedName>
    <definedName name="A126103666K_Data">Data2!$BH$11:$BH$19</definedName>
    <definedName name="A126103666K_Latest">Data2!$BH$19</definedName>
    <definedName name="A126103670A">Data2!$AY$1:$AY$10,Data2!$AY$11:$AY$19</definedName>
    <definedName name="A126103670A_Data">Data2!$AY$11:$AY$19</definedName>
    <definedName name="A126103670A_Latest">Data2!$AY$19</definedName>
    <definedName name="A126103674K">Data2!$BN$1:$BN$10,Data2!$BN$11:$BN$19</definedName>
    <definedName name="A126103674K_Data">Data2!$BN$11:$BN$19</definedName>
    <definedName name="A126103674K_Latest">Data2!$BN$19</definedName>
    <definedName name="A126103678V">Data1!$IA$1:$IA$10,Data1!$IA$11:$IA$19</definedName>
    <definedName name="A126103678V_Data">Data1!$IA$11:$IA$19</definedName>
    <definedName name="A126103678V_Latest">Data1!$IA$19</definedName>
    <definedName name="A126103682K">Data1!$IM$1:$IM$10,Data1!$IM$11:$IM$19</definedName>
    <definedName name="A126103682K_Data">Data1!$IM$11:$IM$19</definedName>
    <definedName name="A126103682K_Latest">Data1!$IM$19</definedName>
    <definedName name="A126103686V">Data2!$AG$1:$AG$10,Data2!$AG$11:$AG$19</definedName>
    <definedName name="A126103686V_Data">Data2!$AG$11:$AG$19</definedName>
    <definedName name="A126103686V_Latest">Data2!$AG$19</definedName>
    <definedName name="A126103690K">Data2!$BE$1:$BE$10,Data2!$BE$11:$BE$19</definedName>
    <definedName name="A126103690K_Data">Data2!$BE$11:$BE$19</definedName>
    <definedName name="A126103690K_Latest">Data2!$BE$19</definedName>
    <definedName name="A126103694V">Data2!$BK$1:$BK$10,Data2!$BK$11:$BK$19</definedName>
    <definedName name="A126103694V_Data">Data2!$BK$11:$BK$19</definedName>
    <definedName name="A126103694V_Latest">Data2!$BK$19</definedName>
    <definedName name="A126103698C">Data1!$HI$1:$HI$10,Data1!$HI$11:$HI$19</definedName>
    <definedName name="A126103698C_Data">Data1!$HI$11:$HI$19</definedName>
    <definedName name="A126103698C_Latest">Data1!$HI$19</definedName>
    <definedName name="A126103702J">Data1!$HR$1:$HR$10,Data1!$HR$11:$HR$19</definedName>
    <definedName name="A126103702J_Data">Data1!$HR$11:$HR$19</definedName>
    <definedName name="A126103702J_Latest">Data1!$HR$19</definedName>
    <definedName name="A126103706T">Data1!$HU$1:$HU$10,Data1!$HU$11:$HU$19</definedName>
    <definedName name="A126103706T_Data">Data1!$HU$11:$HU$19</definedName>
    <definedName name="A126103706T_Latest">Data1!$HU$19</definedName>
    <definedName name="A126103710J">Data2!$F$1:$F$10,Data2!$F$11:$F$19</definedName>
    <definedName name="A126103710J_Data">Data2!$F$11:$F$19</definedName>
    <definedName name="A126103710J_Latest">Data2!$F$19</definedName>
    <definedName name="A126103714T">Data2!$L$1:$L$10,Data2!$L$11:$L$19</definedName>
    <definedName name="A126103714T_Data">Data2!$L$11:$L$19</definedName>
    <definedName name="A126103714T_Latest">Data2!$L$19</definedName>
    <definedName name="A126103718A">Data2!$O$1:$O$10,Data2!$O$11:$O$19</definedName>
    <definedName name="A126103718A_Data">Data2!$O$11:$O$19</definedName>
    <definedName name="A126103718A_Latest">Data2!$O$19</definedName>
    <definedName name="A126103722T">Data2!$AJ$1:$AJ$10,Data2!$AJ$11:$AJ$19</definedName>
    <definedName name="A126103722T_Data">Data2!$AJ$11:$AJ$19</definedName>
    <definedName name="A126103722T_Latest">Data2!$AJ$19</definedName>
    <definedName name="A126103726A">Data2!$AS$1:$AS$10,Data2!$AS$11:$AS$19</definedName>
    <definedName name="A126103726A_Data">Data2!$AS$11:$AS$19</definedName>
    <definedName name="A126103726A_Latest">Data2!$AS$19</definedName>
    <definedName name="A126103730T">Data1!$HX$1:$HX$10,Data1!$HX$11:$HX$19</definedName>
    <definedName name="A126103730T_Data">Data1!$HX$11:$HX$19</definedName>
    <definedName name="A126103730T_Latest">Data1!$HX$19</definedName>
    <definedName name="A126103734A">Data1!$IG$1:$IG$10,Data1!$IG$11:$IG$19</definedName>
    <definedName name="A126103734A_Data">Data1!$IG$11:$IG$19</definedName>
    <definedName name="A126103734A_Latest">Data1!$IG$19</definedName>
    <definedName name="A126103738K">Data2!$AV$1:$AV$10,Data2!$AV$11:$AV$19</definedName>
    <definedName name="A126103738K_Data">Data2!$AV$11:$AV$19</definedName>
    <definedName name="A126103738K_Latest">Data2!$AV$19</definedName>
    <definedName name="A126103742A">Data1!$HF$1:$HF$10,Data1!$HF$11:$HF$19</definedName>
    <definedName name="A126103742A_Data">Data1!$HF$11:$HF$19</definedName>
    <definedName name="A126103742A_Latest">Data1!$HF$19</definedName>
    <definedName name="A126103746K">Data1!$HL$1:$HL$10,Data1!$HL$11:$HL$19</definedName>
    <definedName name="A126103746K_Data">Data1!$HL$11:$HL$19</definedName>
    <definedName name="A126103746K_Latest">Data1!$HL$19</definedName>
    <definedName name="A126103750A">Data1!$HO$1:$HO$10,Data1!$HO$11:$HO$19</definedName>
    <definedName name="A126103750A_Data">Data1!$HO$11:$HO$19</definedName>
    <definedName name="A126103750A_Latest">Data1!$HO$19</definedName>
    <definedName name="A126103754K">Data1!$ID$1:$ID$10,Data1!$ID$11:$ID$19</definedName>
    <definedName name="A126103754K_Data">Data1!$ID$11:$ID$19</definedName>
    <definedName name="A126103754K_Latest">Data1!$ID$19</definedName>
    <definedName name="A126103758V">Data2!$X$1:$X$10,Data2!$X$11:$X$19</definedName>
    <definedName name="A126103758V_Data">Data2!$X$11:$X$19</definedName>
    <definedName name="A126103758V_Latest">Data2!$X$19</definedName>
    <definedName name="A126103762K">Data2!$AA$1:$AA$10,Data2!$AA$11:$AA$19</definedName>
    <definedName name="A126103762K_Data">Data2!$AA$11:$AA$19</definedName>
    <definedName name="A126103762K_Latest">Data2!$AA$19</definedName>
    <definedName name="A126103766V">Data1!$IJ$1:$IJ$10,Data1!$IJ$11:$IJ$19</definedName>
    <definedName name="A126103766V_Data">Data1!$IJ$11:$IJ$19</definedName>
    <definedName name="A126103766V_Latest">Data1!$IJ$19</definedName>
    <definedName name="A126103770K">Data2!$R$1:$R$10,Data2!$R$11:$R$19</definedName>
    <definedName name="A126103770K_Data">Data2!$R$11:$R$19</definedName>
    <definedName name="A126103770K_Latest">Data2!$R$19</definedName>
    <definedName name="A126103774V">Data2!$AM$1:$AM$10,Data2!$AM$11:$AM$19</definedName>
    <definedName name="A126103774V_Data">Data2!$AM$11:$AM$19</definedName>
    <definedName name="A126103774V_Latest">Data2!$AM$19</definedName>
    <definedName name="A126104898R">Data3!$BM$1:$BM$10,Data3!$BM$11:$BM$19</definedName>
    <definedName name="A126104898R_Data">Data3!$BM$11:$BM$19</definedName>
    <definedName name="A126104898R_Latest">Data3!$BM$19</definedName>
    <definedName name="A126104902V">Data3!$CH$1:$CH$10,Data3!$CH$11:$CH$19</definedName>
    <definedName name="A126104902V_Data">Data3!$CH$11:$CH$19</definedName>
    <definedName name="A126104902V_Latest">Data3!$CH$19</definedName>
    <definedName name="A126104906C">Data3!$DC$1:$DC$10,Data3!$DC$11:$DC$19</definedName>
    <definedName name="A126104906C_Data">Data3!$DC$11:$DC$19</definedName>
    <definedName name="A126104906C_Latest">Data3!$DC$19</definedName>
    <definedName name="A126104910V">Data3!$CQ$1:$CQ$10,Data3!$CQ$11:$CQ$19</definedName>
    <definedName name="A126104910V_Data">Data3!$CQ$11:$CQ$19</definedName>
    <definedName name="A126104910V_Latest">Data3!$CQ$19</definedName>
    <definedName name="A126104914C">Data3!$DO$1:$DO$10,Data3!$DO$11:$DO$19</definedName>
    <definedName name="A126104914C_Data">Data3!$DO$11:$DO$19</definedName>
    <definedName name="A126104914C_Latest">Data3!$DO$19</definedName>
    <definedName name="A126104918L">Data3!$BP$1:$BP$10,Data3!$BP$11:$BP$19</definedName>
    <definedName name="A126104918L_Data">Data3!$BP$11:$BP$19</definedName>
    <definedName name="A126104918L_Latest">Data3!$BP$19</definedName>
    <definedName name="A126104922C">Data3!$BV$1:$BV$10,Data3!$BV$11:$BV$19</definedName>
    <definedName name="A126104922C_Data">Data3!$BV$11:$BV$19</definedName>
    <definedName name="A126104922C_Latest">Data3!$BV$19</definedName>
    <definedName name="A126104926L">Data3!$DU$1:$DU$10,Data3!$DU$11:$DU$19</definedName>
    <definedName name="A126104926L_Data">Data3!$DU$11:$DU$19</definedName>
    <definedName name="A126104926L_Latest">Data3!$DU$19</definedName>
    <definedName name="A126104930C">Data3!$DL$1:$DL$10,Data3!$DL$11:$DL$19</definedName>
    <definedName name="A126104930C_Data">Data3!$DL$11:$DL$19</definedName>
    <definedName name="A126104930C_Latest">Data3!$DL$19</definedName>
    <definedName name="A126104934L">Data3!$EA$1:$EA$10,Data3!$EA$11:$EA$19</definedName>
    <definedName name="A126104934L_Data">Data3!$EA$11:$EA$19</definedName>
    <definedName name="A126104934L_Latest">Data3!$EA$19</definedName>
    <definedName name="A126104938W">Data3!$AX$1:$AX$10,Data3!$AX$11:$AX$19</definedName>
    <definedName name="A126104938W_Data">Data3!$AX$11:$AX$19</definedName>
    <definedName name="A126104938W_Latest">Data3!$AX$19</definedName>
    <definedName name="A126104942L">Data3!$BJ$1:$BJ$10,Data3!$BJ$11:$BJ$19</definedName>
    <definedName name="A126104942L_Data">Data3!$BJ$11:$BJ$19</definedName>
    <definedName name="A126104942L_Latest">Data3!$BJ$19</definedName>
    <definedName name="A126104946W">Data3!$CT$1:$CT$10,Data3!$CT$11:$CT$19</definedName>
    <definedName name="A126104946W_Data">Data3!$CT$11:$CT$19</definedName>
    <definedName name="A126104946W_Latest">Data3!$CT$19</definedName>
    <definedName name="A126104950L">Data3!$DR$1:$DR$10,Data3!$DR$11:$DR$19</definedName>
    <definedName name="A126104950L_Data">Data3!$DR$11:$DR$19</definedName>
    <definedName name="A126104950L_Latest">Data3!$DR$19</definedName>
    <definedName name="A126104954W">Data3!$DX$1:$DX$10,Data3!$DX$11:$DX$19</definedName>
    <definedName name="A126104954W_Data">Data3!$DX$11:$DX$19</definedName>
    <definedName name="A126104954W_Latest">Data3!$DX$19</definedName>
    <definedName name="A126104958F">Data3!$AF$1:$AF$10,Data3!$AF$11:$AF$19</definedName>
    <definedName name="A126104958F_Data">Data3!$AF$11:$AF$19</definedName>
    <definedName name="A126104958F_Latest">Data3!$AF$19</definedName>
    <definedName name="A126104962W">Data3!$AO$1:$AO$10,Data3!$AO$11:$AO$19</definedName>
    <definedName name="A126104962W_Data">Data3!$AO$11:$AO$19</definedName>
    <definedName name="A126104962W_Latest">Data3!$AO$19</definedName>
    <definedName name="A126104966F">Data3!$AR$1:$AR$10,Data3!$AR$11:$AR$19</definedName>
    <definedName name="A126104966F_Data">Data3!$AR$11:$AR$19</definedName>
    <definedName name="A126104966F_Latest">Data3!$AR$19</definedName>
    <definedName name="A126104970W">Data3!$BS$1:$BS$10,Data3!$BS$11:$BS$19</definedName>
    <definedName name="A126104970W_Data">Data3!$BS$11:$BS$19</definedName>
    <definedName name="A126104970W_Latest">Data3!$BS$19</definedName>
    <definedName name="A126104974F">Data3!$BY$1:$BY$10,Data3!$BY$11:$BY$19</definedName>
    <definedName name="A126104974F_Data">Data3!$BY$11:$BY$19</definedName>
    <definedName name="A126104974F_Latest">Data3!$BY$19</definedName>
    <definedName name="A126104978R">Data3!$CB$1:$CB$10,Data3!$CB$11:$CB$19</definedName>
    <definedName name="A126104978R_Data">Data3!$CB$11:$CB$19</definedName>
    <definedName name="A126104978R_Latest">Data3!$CB$19</definedName>
    <definedName name="A126104982F">Data3!$CW$1:$CW$10,Data3!$CW$11:$CW$19</definedName>
    <definedName name="A126104982F_Data">Data3!$CW$11:$CW$19</definedName>
    <definedName name="A126104982F_Latest">Data3!$CW$19</definedName>
    <definedName name="A126104986R">Data3!$DF$1:$DF$10,Data3!$DF$11:$DF$19</definedName>
    <definedName name="A126104986R_Data">Data3!$DF$11:$DF$19</definedName>
    <definedName name="A126104986R_Latest">Data3!$DF$19</definedName>
    <definedName name="A126104990F">Data3!$AU$1:$AU$10,Data3!$AU$11:$AU$19</definedName>
    <definedName name="A126104990F_Data">Data3!$AU$11:$AU$19</definedName>
    <definedName name="A126104990F_Latest">Data3!$AU$19</definedName>
    <definedName name="A126104994R">Data3!$BD$1:$BD$10,Data3!$BD$11:$BD$19</definedName>
    <definedName name="A126104994R_Data">Data3!$BD$11:$BD$19</definedName>
    <definedName name="A126104994R_Latest">Data3!$BD$19</definedName>
    <definedName name="A126104998X">Data3!$DI$1:$DI$10,Data3!$DI$11:$DI$19</definedName>
    <definedName name="A126104998X_Data">Data3!$DI$11:$DI$19</definedName>
    <definedName name="A126104998X_Latest">Data3!$DI$19</definedName>
    <definedName name="A126105002F">Data3!$AC$1:$AC$10,Data3!$AC$11:$AC$19</definedName>
    <definedName name="A126105002F_Data">Data3!$AC$11:$AC$19</definedName>
    <definedName name="A126105002F_Latest">Data3!$AC$19</definedName>
    <definedName name="A126105006R">Data3!$AI$1:$AI$10,Data3!$AI$11:$AI$19</definedName>
    <definedName name="A126105006R_Data">Data3!$AI$11:$AI$19</definedName>
    <definedName name="A126105006R_Latest">Data3!$AI$19</definedName>
    <definedName name="A126105010F">Data3!$AL$1:$AL$10,Data3!$AL$11:$AL$19</definedName>
    <definedName name="A126105010F_Data">Data3!$AL$11:$AL$19</definedName>
    <definedName name="A126105010F_Latest">Data3!$AL$19</definedName>
    <definedName name="A126105014R">Data3!$BA$1:$BA$10,Data3!$BA$11:$BA$19</definedName>
    <definedName name="A126105014R_Data">Data3!$BA$11:$BA$19</definedName>
    <definedName name="A126105014R_Latest">Data3!$BA$19</definedName>
    <definedName name="A126105018X">Data3!$CK$1:$CK$10,Data3!$CK$11:$CK$19</definedName>
    <definedName name="A126105018X_Data">Data3!$CK$11:$CK$19</definedName>
    <definedName name="A126105018X_Latest">Data3!$CK$19</definedName>
    <definedName name="A126105022R">Data3!$CN$1:$CN$10,Data3!$CN$11:$CN$19</definedName>
    <definedName name="A126105022R_Data">Data3!$CN$11:$CN$19</definedName>
    <definedName name="A126105022R_Latest">Data3!$CN$19</definedName>
    <definedName name="A126105026X">Data3!$BG$1:$BG$10,Data3!$BG$11:$BG$19</definedName>
    <definedName name="A126105026X_Data">Data3!$BG$11:$BG$19</definedName>
    <definedName name="A126105026X_Latest">Data3!$BG$19</definedName>
    <definedName name="A126105030R">Data3!$CE$1:$CE$10,Data3!$CE$11:$CE$19</definedName>
    <definedName name="A126105030R_Data">Data3!$CE$11:$CE$19</definedName>
    <definedName name="A126105030R_Latest">Data3!$CE$19</definedName>
    <definedName name="A126105034X">Data3!$CZ$1:$CZ$10,Data3!$CZ$11:$CZ$19</definedName>
    <definedName name="A126105034X_Data">Data3!$CZ$11:$CZ$19</definedName>
    <definedName name="A126105034X_Latest">Data3!$CZ$19</definedName>
    <definedName name="A126106158V">Data1!$EO$1:$EO$10,Data1!$EO$11:$EO$19</definedName>
    <definedName name="A126106158V_Data">Data1!$EO$11:$EO$19</definedName>
    <definedName name="A126106158V_Latest">Data1!$EO$19</definedName>
    <definedName name="A126106162K">Data1!$FJ$1:$FJ$10,Data1!$FJ$11:$FJ$19</definedName>
    <definedName name="A126106162K_Data">Data1!$FJ$11:$FJ$19</definedName>
    <definedName name="A126106162K_Latest">Data1!$FJ$19</definedName>
    <definedName name="A126106166V">Data1!$GE$1:$GE$10,Data1!$GE$11:$GE$19</definedName>
    <definedName name="A126106166V_Data">Data1!$GE$11:$GE$19</definedName>
    <definedName name="A126106166V_Latest">Data1!$GE$19</definedName>
    <definedName name="A126106170K">Data1!$FS$1:$FS$10,Data1!$FS$11:$FS$19</definedName>
    <definedName name="A126106170K_Data">Data1!$FS$11:$FS$19</definedName>
    <definedName name="A126106170K_Latest">Data1!$FS$19</definedName>
    <definedName name="A126106174V">Data1!$GQ$1:$GQ$10,Data1!$GQ$11:$GQ$19</definedName>
    <definedName name="A126106174V_Data">Data1!$GQ$11:$GQ$19</definedName>
    <definedName name="A126106174V_Latest">Data1!$GQ$19</definedName>
    <definedName name="A126106178C">Data1!$ER$1:$ER$10,Data1!$ER$11:$ER$19</definedName>
    <definedName name="A126106178C_Data">Data1!$ER$11:$ER$19</definedName>
    <definedName name="A126106178C_Latest">Data1!$ER$19</definedName>
    <definedName name="A126106182V">Data1!$EX$1:$EX$10,Data1!$EX$11:$EX$19</definedName>
    <definedName name="A126106182V_Data">Data1!$EX$11:$EX$19</definedName>
    <definedName name="A126106182V_Latest">Data1!$EX$19</definedName>
    <definedName name="A126106186C">Data1!$GW$1:$GW$10,Data1!$GW$11:$GW$19</definedName>
    <definedName name="A126106186C_Data">Data1!$GW$11:$GW$19</definedName>
    <definedName name="A126106186C_Latest">Data1!$GW$19</definedName>
    <definedName name="A126106190V">Data1!$GN$1:$GN$10,Data1!$GN$11:$GN$19</definedName>
    <definedName name="A126106190V_Data">Data1!$GN$11:$GN$19</definedName>
    <definedName name="A126106190V_Latest">Data1!$GN$19</definedName>
    <definedName name="A126106194C">Data1!$HC$1:$HC$10,Data1!$HC$11:$HC$19</definedName>
    <definedName name="A126106194C_Data">Data1!$HC$11:$HC$19</definedName>
    <definedName name="A126106194C_Latest">Data1!$HC$19</definedName>
    <definedName name="A126106198L">Data1!$DZ$1:$DZ$10,Data1!$DZ$11:$DZ$19</definedName>
    <definedName name="A126106198L_Data">Data1!$DZ$11:$DZ$19</definedName>
    <definedName name="A126106198L_Latest">Data1!$DZ$19</definedName>
    <definedName name="A126106202T">Data1!$EL$1:$EL$10,Data1!$EL$11:$EL$19</definedName>
    <definedName name="A126106202T_Data">Data1!$EL$11:$EL$19</definedName>
    <definedName name="A126106202T_Latest">Data1!$EL$19</definedName>
    <definedName name="A126106206A">Data1!$FV$1:$FV$10,Data1!$FV$11:$FV$19</definedName>
    <definedName name="A126106206A_Data">Data1!$FV$11:$FV$19</definedName>
    <definedName name="A126106206A_Latest">Data1!$FV$19</definedName>
    <definedName name="A126106210T">Data1!$GT$1:$GT$10,Data1!$GT$11:$GT$19</definedName>
    <definedName name="A126106210T_Data">Data1!$GT$11:$GT$19</definedName>
    <definedName name="A126106210T_Latest">Data1!$GT$19</definedName>
    <definedName name="A126106214A">Data1!$GZ$1:$GZ$10,Data1!$GZ$11:$GZ$19</definedName>
    <definedName name="A126106214A_Data">Data1!$GZ$11:$GZ$19</definedName>
    <definedName name="A126106214A_Latest">Data1!$GZ$19</definedName>
    <definedName name="A126106218K">Data1!$DH$1:$DH$10,Data1!$DH$11:$DH$19</definedName>
    <definedName name="A126106218K_Data">Data1!$DH$11:$DH$19</definedName>
    <definedName name="A126106218K_Latest">Data1!$DH$19</definedName>
    <definedName name="A126106222A">Data1!$DQ$1:$DQ$10,Data1!$DQ$11:$DQ$19</definedName>
    <definedName name="A126106222A_Data">Data1!$DQ$11:$DQ$19</definedName>
    <definedName name="A126106222A_Latest">Data1!$DQ$19</definedName>
    <definedName name="A126106226K">Data1!$DT$1:$DT$10,Data1!$DT$11:$DT$19</definedName>
    <definedName name="A126106226K_Data">Data1!$DT$11:$DT$19</definedName>
    <definedName name="A126106226K_Latest">Data1!$DT$19</definedName>
    <definedName name="A126106230A">Data1!$EU$1:$EU$10,Data1!$EU$11:$EU$19</definedName>
    <definedName name="A126106230A_Data">Data1!$EU$11:$EU$19</definedName>
    <definedName name="A126106230A_Latest">Data1!$EU$19</definedName>
    <definedName name="A126106234K">Data1!$FA$1:$FA$10,Data1!$FA$11:$FA$19</definedName>
    <definedName name="A126106234K_Data">Data1!$FA$11:$FA$19</definedName>
    <definedName name="A126106234K_Latest">Data1!$FA$19</definedName>
    <definedName name="A126106238V">Data1!$FD$1:$FD$10,Data1!$FD$11:$FD$19</definedName>
    <definedName name="A126106238V_Data">Data1!$FD$11:$FD$19</definedName>
    <definedName name="A126106238V_Latest">Data1!$FD$19</definedName>
    <definedName name="A126106242K">Data1!$FY$1:$FY$10,Data1!$FY$11:$FY$19</definedName>
    <definedName name="A126106242K_Data">Data1!$FY$11:$FY$19</definedName>
    <definedName name="A126106242K_Latest">Data1!$FY$19</definedName>
    <definedName name="A126106246V">Data1!$GH$1:$GH$10,Data1!$GH$11:$GH$19</definedName>
    <definedName name="A126106246V_Data">Data1!$GH$11:$GH$19</definedName>
    <definedName name="A126106246V_Latest">Data1!$GH$19</definedName>
    <definedName name="A126106250K">Data1!$DW$1:$DW$10,Data1!$DW$11:$DW$19</definedName>
    <definedName name="A126106250K_Data">Data1!$DW$11:$DW$19</definedName>
    <definedName name="A126106250K_Latest">Data1!$DW$19</definedName>
    <definedName name="A126106254V">Data1!$EF$1:$EF$10,Data1!$EF$11:$EF$19</definedName>
    <definedName name="A126106254V_Data">Data1!$EF$11:$EF$19</definedName>
    <definedName name="A126106254V_Latest">Data1!$EF$19</definedName>
    <definedName name="A126106258C">Data1!$GK$1:$GK$10,Data1!$GK$11:$GK$19</definedName>
    <definedName name="A126106258C_Data">Data1!$GK$11:$GK$19</definedName>
    <definedName name="A126106258C_Latest">Data1!$GK$19</definedName>
    <definedName name="A126106262V">Data1!$DE$1:$DE$10,Data1!$DE$11:$DE$19</definedName>
    <definedName name="A126106262V_Data">Data1!$DE$11:$DE$19</definedName>
    <definedName name="A126106262V_Latest">Data1!$DE$19</definedName>
    <definedName name="A126106266C">Data1!$DK$1:$DK$10,Data1!$DK$11:$DK$19</definedName>
    <definedName name="A126106266C_Data">Data1!$DK$11:$DK$19</definedName>
    <definedName name="A126106266C_Latest">Data1!$DK$19</definedName>
    <definedName name="A126106270V">Data1!$DN$1:$DN$10,Data1!$DN$11:$DN$19</definedName>
    <definedName name="A126106270V_Data">Data1!$DN$11:$DN$19</definedName>
    <definedName name="A126106270V_Latest">Data1!$DN$19</definedName>
    <definedName name="A126106274C">Data1!$EC$1:$EC$10,Data1!$EC$11:$EC$19</definedName>
    <definedName name="A126106274C_Data">Data1!$EC$11:$EC$19</definedName>
    <definedName name="A126106274C_Latest">Data1!$EC$19</definedName>
    <definedName name="A126106278L">Data1!$FM$1:$FM$10,Data1!$FM$11:$FM$19</definedName>
    <definedName name="A126106278L_Data">Data1!$FM$11:$FM$19</definedName>
    <definedName name="A126106278L_Latest">Data1!$FM$19</definedName>
    <definedName name="A126106282C">Data1!$FP$1:$FP$10,Data1!$FP$11:$FP$19</definedName>
    <definedName name="A126106282C_Data">Data1!$FP$11:$FP$19</definedName>
    <definedName name="A126106282C_Latest">Data1!$FP$19</definedName>
    <definedName name="A126106286L">Data1!$EI$1:$EI$10,Data1!$EI$11:$EI$19</definedName>
    <definedName name="A126106286L_Data">Data1!$EI$11:$EI$19</definedName>
    <definedName name="A126106286L_Latest">Data1!$EI$19</definedName>
    <definedName name="A126106290C">Data1!$FG$1:$FG$10,Data1!$FG$11:$FG$19</definedName>
    <definedName name="A126106290C_Data">Data1!$FG$11:$FG$19</definedName>
    <definedName name="A126106290C_Latest">Data1!$FG$19</definedName>
    <definedName name="A126106294L">Data1!$GB$1:$GB$10,Data1!$GB$11:$GB$19</definedName>
    <definedName name="A126106294L_Data">Data1!$GB$11:$GB$19</definedName>
    <definedName name="A126106294L_Latest">Data1!$GB$19</definedName>
    <definedName name="A126107418W">Data2!$DA$1:$DA$10,Data2!$DA$11:$DA$19</definedName>
    <definedName name="A126107418W_Data">Data2!$DA$11:$DA$19</definedName>
    <definedName name="A126107418W_Latest">Data2!$DA$19</definedName>
    <definedName name="A126107422L">Data2!$DV$1:$DV$10,Data2!$DV$11:$DV$19</definedName>
    <definedName name="A126107422L_Data">Data2!$DV$11:$DV$19</definedName>
    <definedName name="A126107422L_Latest">Data2!$DV$19</definedName>
    <definedName name="A126107426W">Data2!$EQ$1:$EQ$10,Data2!$EQ$11:$EQ$19</definedName>
    <definedName name="A126107426W_Data">Data2!$EQ$11:$EQ$19</definedName>
    <definedName name="A126107426W_Latest">Data2!$EQ$19</definedName>
    <definedName name="A126107430L">Data2!$EE$1:$EE$10,Data2!$EE$11:$EE$19</definedName>
    <definedName name="A126107430L_Data">Data2!$EE$11:$EE$19</definedName>
    <definedName name="A126107430L_Latest">Data2!$EE$19</definedName>
    <definedName name="A126107434W">Data2!$FC$1:$FC$10,Data2!$FC$11:$FC$19</definedName>
    <definedName name="A126107434W_Data">Data2!$FC$11:$FC$19</definedName>
    <definedName name="A126107434W_Latest">Data2!$FC$19</definedName>
    <definedName name="A126107438F">Data2!$DD$1:$DD$10,Data2!$DD$11:$DD$19</definedName>
    <definedName name="A126107438F_Data">Data2!$DD$11:$DD$19</definedName>
    <definedName name="A126107438F_Latest">Data2!$DD$19</definedName>
    <definedName name="A126107442W">Data2!$DJ$1:$DJ$10,Data2!$DJ$11:$DJ$19</definedName>
    <definedName name="A126107442W_Data">Data2!$DJ$11:$DJ$19</definedName>
    <definedName name="A126107442W_Latest">Data2!$DJ$19</definedName>
    <definedName name="A126107446F">Data2!$FI$1:$FI$10,Data2!$FI$11:$FI$19</definedName>
    <definedName name="A126107446F_Data">Data2!$FI$11:$FI$19</definedName>
    <definedName name="A126107446F_Latest">Data2!$FI$19</definedName>
    <definedName name="A126107450W">Data2!$EZ$1:$EZ$10,Data2!$EZ$11:$EZ$19</definedName>
    <definedName name="A126107450W_Data">Data2!$EZ$11:$EZ$19</definedName>
    <definedName name="A126107450W_Latest">Data2!$EZ$19</definedName>
    <definedName name="A126107454F">Data2!$FO$1:$FO$10,Data2!$FO$11:$FO$19</definedName>
    <definedName name="A126107454F_Data">Data2!$FO$11:$FO$19</definedName>
    <definedName name="A126107454F_Latest">Data2!$FO$19</definedName>
    <definedName name="A126107458R">Data2!$CL$1:$CL$10,Data2!$CL$11:$CL$19</definedName>
    <definedName name="A126107458R_Data">Data2!$CL$11:$CL$19</definedName>
    <definedName name="A126107458R_Latest">Data2!$CL$19</definedName>
    <definedName name="A126107462F">Data2!$CX$1:$CX$10,Data2!$CX$11:$CX$19</definedName>
    <definedName name="A126107462F_Data">Data2!$CX$11:$CX$19</definedName>
    <definedName name="A126107462F_Latest">Data2!$CX$19</definedName>
    <definedName name="A126107466R">Data2!$EH$1:$EH$10,Data2!$EH$11:$EH$19</definedName>
    <definedName name="A126107466R_Data">Data2!$EH$11:$EH$19</definedName>
    <definedName name="A126107466R_Latest">Data2!$EH$19</definedName>
    <definedName name="A126107470F">Data2!$FF$1:$FF$10,Data2!$FF$11:$FF$19</definedName>
    <definedName name="A126107470F_Data">Data2!$FF$11:$FF$19</definedName>
    <definedName name="A126107470F_Latest">Data2!$FF$19</definedName>
    <definedName name="A126107474R">Data2!$FL$1:$FL$10,Data2!$FL$11:$FL$19</definedName>
    <definedName name="A126107474R_Data">Data2!$FL$11:$FL$19</definedName>
    <definedName name="A126107474R_Latest">Data2!$FL$19</definedName>
    <definedName name="A126107478X">Data2!$BT$1:$BT$10,Data2!$BT$11:$BT$19</definedName>
    <definedName name="A126107478X_Data">Data2!$BT$11:$BT$19</definedName>
    <definedName name="A126107478X_Latest">Data2!$BT$19</definedName>
    <definedName name="A126107482R">Data2!$CC$1:$CC$10,Data2!$CC$11:$CC$19</definedName>
    <definedName name="A126107482R_Data">Data2!$CC$11:$CC$19</definedName>
    <definedName name="A126107482R_Latest">Data2!$CC$19</definedName>
    <definedName name="A126107486X">Data2!$CF$1:$CF$10,Data2!$CF$11:$CF$19</definedName>
    <definedName name="A126107486X_Data">Data2!$CF$11:$CF$19</definedName>
    <definedName name="A126107486X_Latest">Data2!$CF$19</definedName>
    <definedName name="A126107490R">Data2!$DG$1:$DG$10,Data2!$DG$11:$DG$19</definedName>
    <definedName name="A126107490R_Data">Data2!$DG$11:$DG$19</definedName>
    <definedName name="A126107490R_Latest">Data2!$DG$19</definedName>
    <definedName name="A126107494X">Data2!$DM$1:$DM$10,Data2!$DM$11:$DM$19</definedName>
    <definedName name="A126107494X_Data">Data2!$DM$11:$DM$19</definedName>
    <definedName name="A126107494X_Latest">Data2!$DM$19</definedName>
    <definedName name="A126107498J">Data2!$DP$1:$DP$10,Data2!$DP$11:$DP$19</definedName>
    <definedName name="A126107498J_Data">Data2!$DP$11:$DP$19</definedName>
    <definedName name="A126107498J_Latest">Data2!$DP$19</definedName>
    <definedName name="A126107502L">Data2!$EK$1:$EK$10,Data2!$EK$11:$EK$19</definedName>
    <definedName name="A126107502L_Data">Data2!$EK$11:$EK$19</definedName>
    <definedName name="A126107502L_Latest">Data2!$EK$19</definedName>
    <definedName name="A126107506W">Data2!$ET$1:$ET$10,Data2!$ET$11:$ET$19</definedName>
    <definedName name="A126107506W_Data">Data2!$ET$11:$ET$19</definedName>
    <definedName name="A126107506W_Latest">Data2!$ET$19</definedName>
    <definedName name="A126107510L">Data2!$CI$1:$CI$10,Data2!$CI$11:$CI$19</definedName>
    <definedName name="A126107510L_Data">Data2!$CI$11:$CI$19</definedName>
    <definedName name="A126107510L_Latest">Data2!$CI$19</definedName>
    <definedName name="A126107514W">Data2!$CR$1:$CR$10,Data2!$CR$11:$CR$19</definedName>
    <definedName name="A126107514W_Data">Data2!$CR$11:$CR$19</definedName>
    <definedName name="A126107514W_Latest">Data2!$CR$19</definedName>
    <definedName name="A126107518F">Data2!$EW$1:$EW$10,Data2!$EW$11:$EW$19</definedName>
    <definedName name="A126107518F_Data">Data2!$EW$11:$EW$19</definedName>
    <definedName name="A126107518F_Latest">Data2!$EW$19</definedName>
    <definedName name="A126107522W">Data2!$BQ$1:$BQ$10,Data2!$BQ$11:$BQ$19</definedName>
    <definedName name="A126107522W_Data">Data2!$BQ$11:$BQ$19</definedName>
    <definedName name="A126107522W_Latest">Data2!$BQ$19</definedName>
    <definedName name="A126107526F">Data2!$BW$1:$BW$10,Data2!$BW$11:$BW$19</definedName>
    <definedName name="A126107526F_Data">Data2!$BW$11:$BW$19</definedName>
    <definedName name="A126107526F_Latest">Data2!$BW$19</definedName>
    <definedName name="A126107530W">Data2!$BZ$1:$BZ$10,Data2!$BZ$11:$BZ$19</definedName>
    <definedName name="A126107530W_Data">Data2!$BZ$11:$BZ$19</definedName>
    <definedName name="A126107530W_Latest">Data2!$BZ$19</definedName>
    <definedName name="A126107534F">Data2!$CO$1:$CO$10,Data2!$CO$11:$CO$19</definedName>
    <definedName name="A126107534F_Data">Data2!$CO$11:$CO$19</definedName>
    <definedName name="A126107534F_Latest">Data2!$CO$19</definedName>
    <definedName name="A126107538R">Data2!$DY$1:$DY$10,Data2!$DY$11:$DY$19</definedName>
    <definedName name="A126107538R_Data">Data2!$DY$11:$DY$19</definedName>
    <definedName name="A126107538R_Latest">Data2!$DY$19</definedName>
    <definedName name="A126107542F">Data2!$EB$1:$EB$10,Data2!$EB$11:$EB$19</definedName>
    <definedName name="A126107542F_Data">Data2!$EB$11:$EB$19</definedName>
    <definedName name="A126107542F_Latest">Data2!$EB$19</definedName>
    <definedName name="A126107546R">Data2!$CU$1:$CU$10,Data2!$CU$11:$CU$19</definedName>
    <definedName name="A126107546R_Data">Data2!$CU$11:$CU$19</definedName>
    <definedName name="A126107546R_Latest">Data2!$CU$19</definedName>
    <definedName name="A126107550F">Data2!$DS$1:$DS$10,Data2!$DS$11:$DS$19</definedName>
    <definedName name="A126107550F_Data">Data2!$DS$11:$DS$19</definedName>
    <definedName name="A126107550F_Latest">Data2!$DS$19</definedName>
    <definedName name="A126107554R">Data2!$EN$1:$EN$10,Data2!$EN$11:$EN$19</definedName>
    <definedName name="A126107554R_Data">Data2!$EN$11:$EN$19</definedName>
    <definedName name="A126107554R_Latest">Data2!$EN$19</definedName>
    <definedName name="A126108678K">Data2!$HB$1:$HB$10,Data2!$HB$11:$HB$19</definedName>
    <definedName name="A126108678K_Data">Data2!$HB$11:$HB$19</definedName>
    <definedName name="A126108678K_Latest">Data2!$HB$19</definedName>
    <definedName name="A126108682A">Data2!$HW$1:$HW$10,Data2!$HW$11:$HW$19</definedName>
    <definedName name="A126108682A_Data">Data2!$HW$11:$HW$19</definedName>
    <definedName name="A126108682A_Latest">Data2!$HW$19</definedName>
    <definedName name="A126108686K">Data3!$B$1:$B$10,Data3!$B$11:$B$19</definedName>
    <definedName name="A126108686K_Data">Data3!$B$11:$B$19</definedName>
    <definedName name="A126108686K_Latest">Data3!$B$19</definedName>
    <definedName name="A126108690A">Data2!$IF$1:$IF$10,Data2!$IF$11:$IF$19</definedName>
    <definedName name="A126108690A_Data">Data2!$IF$11:$IF$19</definedName>
    <definedName name="A126108690A_Latest">Data2!$IF$19</definedName>
    <definedName name="A126108694K">Data3!$N$1:$N$10,Data3!$N$11:$N$19</definedName>
    <definedName name="A126108694K_Data">Data3!$N$11:$N$19</definedName>
    <definedName name="A126108694K_Latest">Data3!$N$19</definedName>
    <definedName name="A126108698V">Data2!$HE$1:$HE$10,Data2!$HE$11:$HE$19</definedName>
    <definedName name="A126108698V_Data">Data2!$HE$11:$HE$19</definedName>
    <definedName name="A126108698V_Latest">Data2!$HE$19</definedName>
    <definedName name="A126108702X">Data2!$HK$1:$HK$10,Data2!$HK$11:$HK$19</definedName>
    <definedName name="A126108702X_Data">Data2!$HK$11:$HK$19</definedName>
    <definedName name="A126108702X_Latest">Data2!$HK$19</definedName>
    <definedName name="A126108706J">Data3!$T$1:$T$10,Data3!$T$11:$T$19</definedName>
    <definedName name="A126108706J_Data">Data3!$T$11:$T$19</definedName>
    <definedName name="A126108706J_Latest">Data3!$T$19</definedName>
    <definedName name="A126108710X">Data3!$K$1:$K$10,Data3!$K$11:$K$19</definedName>
    <definedName name="A126108710X_Data">Data3!$K$11:$K$19</definedName>
    <definedName name="A126108710X_Latest">Data3!$K$19</definedName>
    <definedName name="A126108714J">Data3!$Z$1:$Z$10,Data3!$Z$11:$Z$19</definedName>
    <definedName name="A126108714J_Data">Data3!$Z$11:$Z$19</definedName>
    <definedName name="A126108714J_Latest">Data3!$Z$19</definedName>
    <definedName name="A126108718T">Data2!$GM$1:$GM$10,Data2!$GM$11:$GM$19</definedName>
    <definedName name="A126108718T_Data">Data2!$GM$11:$GM$19</definedName>
    <definedName name="A126108718T_Latest">Data2!$GM$19</definedName>
    <definedName name="A126108722J">Data2!$GY$1:$GY$10,Data2!$GY$11:$GY$19</definedName>
    <definedName name="A126108722J_Data">Data2!$GY$11:$GY$19</definedName>
    <definedName name="A126108722J_Latest">Data2!$GY$19</definedName>
    <definedName name="A126108726T">Data2!$II$1:$II$10,Data2!$II$11:$II$19</definedName>
    <definedName name="A126108726T_Data">Data2!$II$11:$II$19</definedName>
    <definedName name="A126108726T_Latest">Data2!$II$19</definedName>
    <definedName name="A126108730J">Data3!$Q$1:$Q$10,Data3!$Q$11:$Q$19</definedName>
    <definedName name="A126108730J_Data">Data3!$Q$11:$Q$19</definedName>
    <definedName name="A126108730J_Latest">Data3!$Q$19</definedName>
    <definedName name="A126108734T">Data3!$W$1:$W$10,Data3!$W$11:$W$19</definedName>
    <definedName name="A126108734T_Data">Data3!$W$11:$W$19</definedName>
    <definedName name="A126108734T_Latest">Data3!$W$19</definedName>
    <definedName name="A126108738A">Data2!$FU$1:$FU$10,Data2!$FU$11:$FU$19</definedName>
    <definedName name="A126108738A_Data">Data2!$FU$11:$FU$19</definedName>
    <definedName name="A126108738A_Latest">Data2!$FU$19</definedName>
    <definedName name="A126108742T">Data2!$GD$1:$GD$10,Data2!$GD$11:$GD$19</definedName>
    <definedName name="A126108742T_Data">Data2!$GD$11:$GD$19</definedName>
    <definedName name="A126108742T_Latest">Data2!$GD$19</definedName>
    <definedName name="A126108746A">Data2!$GG$1:$GG$10,Data2!$GG$11:$GG$19</definedName>
    <definedName name="A126108746A_Data">Data2!$GG$11:$GG$19</definedName>
    <definedName name="A126108746A_Latest">Data2!$GG$19</definedName>
    <definedName name="A126108750T">Data2!$HH$1:$HH$10,Data2!$HH$11:$HH$19</definedName>
    <definedName name="A126108750T_Data">Data2!$HH$11:$HH$19</definedName>
    <definedName name="A126108750T_Latest">Data2!$HH$19</definedName>
    <definedName name="A126108754A">Data2!$HN$1:$HN$10,Data2!$HN$11:$HN$19</definedName>
    <definedName name="A126108754A_Data">Data2!$HN$11:$HN$19</definedName>
    <definedName name="A126108754A_Latest">Data2!$HN$19</definedName>
    <definedName name="A126108758K">Data2!$HQ$1:$HQ$10,Data2!$HQ$11:$HQ$19</definedName>
    <definedName name="A126108758K_Data">Data2!$HQ$11:$HQ$19</definedName>
    <definedName name="A126108758K_Latest">Data2!$HQ$19</definedName>
    <definedName name="A126108762A">Data2!$IL$1:$IL$10,Data2!$IL$11:$IL$19</definedName>
    <definedName name="A126108762A_Data">Data2!$IL$11:$IL$19</definedName>
    <definedName name="A126108762A_Latest">Data2!$IL$19</definedName>
    <definedName name="A126108766K">Data3!$E$1:$E$10,Data3!$E$11:$E$19</definedName>
    <definedName name="A126108766K_Data">Data3!$E$11:$E$19</definedName>
    <definedName name="A126108766K_Latest">Data3!$E$19</definedName>
    <definedName name="A126108770A">Data2!$GJ$1:$GJ$10,Data2!$GJ$11:$GJ$19</definedName>
    <definedName name="A126108770A_Data">Data2!$GJ$11:$GJ$19</definedName>
    <definedName name="A126108770A_Latest">Data2!$GJ$19</definedName>
    <definedName name="A126108774K">Data2!$GS$1:$GS$10,Data2!$GS$11:$GS$19</definedName>
    <definedName name="A126108774K_Data">Data2!$GS$11:$GS$19</definedName>
    <definedName name="A126108774K_Latest">Data2!$GS$19</definedName>
    <definedName name="A126108778V">Data3!$H$1:$H$10,Data3!$H$11:$H$19</definedName>
    <definedName name="A126108778V_Data">Data3!$H$11:$H$19</definedName>
    <definedName name="A126108778V_Latest">Data3!$H$19</definedName>
    <definedName name="A126108782K">Data2!$FR$1:$FR$10,Data2!$FR$11:$FR$19</definedName>
    <definedName name="A126108782K_Data">Data2!$FR$11:$FR$19</definedName>
    <definedName name="A126108782K_Latest">Data2!$FR$19</definedName>
    <definedName name="A126108786V">Data2!$FX$1:$FX$10,Data2!$FX$11:$FX$19</definedName>
    <definedName name="A126108786V_Data">Data2!$FX$11:$FX$19</definedName>
    <definedName name="A126108786V_Latest">Data2!$FX$19</definedName>
    <definedName name="A126108790K">Data2!$GA$1:$GA$10,Data2!$GA$11:$GA$19</definedName>
    <definedName name="A126108790K_Data">Data2!$GA$11:$GA$19</definedName>
    <definedName name="A126108790K_Latest">Data2!$GA$19</definedName>
    <definedName name="A126108794V">Data2!$GP$1:$GP$10,Data2!$GP$11:$GP$19</definedName>
    <definedName name="A126108794V_Data">Data2!$GP$11:$GP$19</definedName>
    <definedName name="A126108794V_Latest">Data2!$GP$19</definedName>
    <definedName name="A126108798C">Data2!$HZ$1:$HZ$10,Data2!$HZ$11:$HZ$19</definedName>
    <definedName name="A126108798C_Data">Data2!$HZ$11:$HZ$19</definedName>
    <definedName name="A126108798C_Latest">Data2!$HZ$19</definedName>
    <definedName name="A126108802J">Data2!$IC$1:$IC$10,Data2!$IC$11:$IC$19</definedName>
    <definedName name="A126108802J_Data">Data2!$IC$11:$IC$19</definedName>
    <definedName name="A126108802J_Latest">Data2!$IC$19</definedName>
    <definedName name="A126108806T">Data2!$GV$1:$GV$10,Data2!$GV$11:$GV$19</definedName>
    <definedName name="A126108806T_Data">Data2!$GV$11:$GV$19</definedName>
    <definedName name="A126108806T_Latest">Data2!$GV$19</definedName>
    <definedName name="A126108810J">Data2!$HT$1:$HT$10,Data2!$HT$11:$HT$19</definedName>
    <definedName name="A126108810J_Data">Data2!$HT$11:$HT$19</definedName>
    <definedName name="A126108810J_Latest">Data2!$HT$19</definedName>
    <definedName name="A126108814T">Data2!$IO$1:$IO$10,Data2!$IO$11:$IO$19</definedName>
    <definedName name="A126108814T_Data">Data2!$IO$11:$IO$19</definedName>
    <definedName name="A126108814T_Latest">Data2!$IO$19</definedName>
    <definedName name="A126109938L">Data1!$AM$1:$AM$10,Data1!$AM$11:$AM$19</definedName>
    <definedName name="A126109938L_Data">Data1!$AM$11:$AM$19</definedName>
    <definedName name="A126109938L_Latest">Data1!$AM$19</definedName>
    <definedName name="A126109942C">Data1!$BH$1:$BH$10,Data1!$BH$11:$BH$19</definedName>
    <definedName name="A126109942C_Data">Data1!$BH$11:$BH$19</definedName>
    <definedName name="A126109942C_Latest">Data1!$BH$19</definedName>
    <definedName name="A126109946L">Data1!$CC$1:$CC$10,Data1!$CC$11:$CC$19</definedName>
    <definedName name="A126109946L_Data">Data1!$CC$11:$CC$19</definedName>
    <definedName name="A126109946L_Latest">Data1!$CC$19</definedName>
    <definedName name="A126109950C">Data1!$BQ$1:$BQ$10,Data1!$BQ$11:$BQ$19</definedName>
    <definedName name="A126109950C_Data">Data1!$BQ$11:$BQ$19</definedName>
    <definedName name="A126109950C_Latest">Data1!$BQ$19</definedName>
    <definedName name="A126109954L">Data1!$CO$1:$CO$10,Data1!$CO$11:$CO$19</definedName>
    <definedName name="A126109954L_Data">Data1!$CO$11:$CO$19</definedName>
    <definedName name="A126109954L_Latest">Data1!$CO$19</definedName>
    <definedName name="A126109958W">Data1!$AP$1:$AP$10,Data1!$AP$11:$AP$19</definedName>
    <definedName name="A126109958W_Data">Data1!$AP$11:$AP$19</definedName>
    <definedName name="A126109958W_Latest">Data1!$AP$19</definedName>
    <definedName name="A126109962L">Data1!$AV$1:$AV$10,Data1!$AV$11:$AV$19</definedName>
    <definedName name="A126109962L_Data">Data1!$AV$11:$AV$19</definedName>
    <definedName name="A126109962L_Latest">Data1!$AV$19</definedName>
    <definedName name="A126109966W">Data1!$CU$1:$CU$10,Data1!$CU$11:$CU$19</definedName>
    <definedName name="A126109966W_Data">Data1!$CU$11:$CU$19</definedName>
    <definedName name="A126109966W_Latest">Data1!$CU$19</definedName>
    <definedName name="A126109970L">Data1!$CL$1:$CL$10,Data1!$CL$11:$CL$19</definedName>
    <definedName name="A126109970L_Data">Data1!$CL$11:$CL$19</definedName>
    <definedName name="A126109970L_Latest">Data1!$CL$19</definedName>
    <definedName name="A126109974W">Data1!$DA$1:$DA$10,Data1!$DA$11:$DA$19</definedName>
    <definedName name="A126109974W_Data">Data1!$DA$11:$DA$19</definedName>
    <definedName name="A126109974W_Latest">Data1!$DA$19</definedName>
    <definedName name="A126109978F">Data1!$X$1:$X$10,Data1!$X$11:$X$19</definedName>
    <definedName name="A126109978F_Data">Data1!$X$11:$X$19</definedName>
    <definedName name="A126109978F_Latest">Data1!$X$19</definedName>
    <definedName name="A126109982W">Data1!$AJ$1:$AJ$10,Data1!$AJ$11:$AJ$19</definedName>
    <definedName name="A126109982W_Data">Data1!$AJ$11:$AJ$19</definedName>
    <definedName name="A126109982W_Latest">Data1!$AJ$19</definedName>
    <definedName name="A126109986F">Data1!$BT$1:$BT$10,Data1!$BT$11:$BT$19</definedName>
    <definedName name="A126109986F_Data">Data1!$BT$11:$BT$19</definedName>
    <definedName name="A126109986F_Latest">Data1!$BT$19</definedName>
    <definedName name="A126109990W">Data1!$CR$1:$CR$10,Data1!$CR$11:$CR$19</definedName>
    <definedName name="A126109990W_Data">Data1!$CR$11:$CR$19</definedName>
    <definedName name="A126109990W_Latest">Data1!$CR$19</definedName>
    <definedName name="A126109994F">Data1!$CX$1:$CX$10,Data1!$CX$11:$CX$19</definedName>
    <definedName name="A126109994F_Data">Data1!$CX$11:$CX$19</definedName>
    <definedName name="A126109994F_Latest">Data1!$CX$19</definedName>
    <definedName name="A126109998R">Data1!$F$1:$F$10,Data1!$F$11:$F$19</definedName>
    <definedName name="A126109998R_Data">Data1!$F$11:$F$19</definedName>
    <definedName name="A126109998R_Latest">Data1!$F$19</definedName>
    <definedName name="A126110002A">Data1!$O$1:$O$10,Data1!$O$11:$O$19</definedName>
    <definedName name="A126110002A_Data">Data1!$O$11:$O$19</definedName>
    <definedName name="A126110002A_Latest">Data1!$O$19</definedName>
    <definedName name="A126110006K">Data1!$R$1:$R$10,Data1!$R$11:$R$19</definedName>
    <definedName name="A126110006K_Data">Data1!$R$11:$R$19</definedName>
    <definedName name="A126110006K_Latest">Data1!$R$19</definedName>
    <definedName name="A126110010A">Data1!$AS$1:$AS$10,Data1!$AS$11:$AS$19</definedName>
    <definedName name="A126110010A_Data">Data1!$AS$11:$AS$19</definedName>
    <definedName name="A126110010A_Latest">Data1!$AS$19</definedName>
    <definedName name="A126110014K">Data1!$AY$1:$AY$10,Data1!$AY$11:$AY$19</definedName>
    <definedName name="A126110014K_Data">Data1!$AY$11:$AY$19</definedName>
    <definedName name="A126110014K_Latest">Data1!$AY$19</definedName>
    <definedName name="A126110018V">Data1!$BB$1:$BB$10,Data1!$BB$11:$BB$19</definedName>
    <definedName name="A126110018V_Data">Data1!$BB$11:$BB$19</definedName>
    <definedName name="A126110018V_Latest">Data1!$BB$19</definedName>
    <definedName name="A126110022K">Data1!$BW$1:$BW$10,Data1!$BW$11:$BW$19</definedName>
    <definedName name="A126110022K_Data">Data1!$BW$11:$BW$19</definedName>
    <definedName name="A126110022K_Latest">Data1!$BW$19</definedName>
    <definedName name="A126110026V">Data1!$CF$1:$CF$10,Data1!$CF$11:$CF$19</definedName>
    <definedName name="A126110026V_Data">Data1!$CF$11:$CF$19</definedName>
    <definedName name="A126110026V_Latest">Data1!$CF$19</definedName>
    <definedName name="A126110030K">Data1!$U$1:$U$10,Data1!$U$11:$U$19</definedName>
    <definedName name="A126110030K_Data">Data1!$U$11:$U$19</definedName>
    <definedName name="A126110030K_Latest">Data1!$U$19</definedName>
    <definedName name="A126110034V">Data1!$AD$1:$AD$10,Data1!$AD$11:$AD$19</definedName>
    <definedName name="A126110034V_Data">Data1!$AD$11:$AD$19</definedName>
    <definedName name="A126110034V_Latest">Data1!$AD$19</definedName>
    <definedName name="A126110038C">Data1!$CI$1:$CI$10,Data1!$CI$11:$CI$19</definedName>
    <definedName name="A126110038C_Data">Data1!$CI$11:$CI$19</definedName>
    <definedName name="A126110038C_Latest">Data1!$CI$19</definedName>
    <definedName name="A126110042V">Data1!$C$1:$C$10,Data1!$C$11:$C$19</definedName>
    <definedName name="A126110042V_Data">Data1!$C$11:$C$19</definedName>
    <definedName name="A126110042V_Latest">Data1!$C$19</definedName>
    <definedName name="A126110046C">Data1!$I$1:$I$10,Data1!$I$11:$I$19</definedName>
    <definedName name="A126110046C_Data">Data1!$I$11:$I$19</definedName>
    <definedName name="A126110046C_Latest">Data1!$I$19</definedName>
    <definedName name="A126110050V">Data1!$L$1:$L$10,Data1!$L$11:$L$19</definedName>
    <definedName name="A126110050V_Data">Data1!$L$11:$L$19</definedName>
    <definedName name="A126110050V_Latest">Data1!$L$19</definedName>
    <definedName name="A126110054C">Data1!$AA$1:$AA$10,Data1!$AA$11:$AA$19</definedName>
    <definedName name="A126110054C_Data">Data1!$AA$11:$AA$19</definedName>
    <definedName name="A126110054C_Latest">Data1!$AA$19</definedName>
    <definedName name="A126110058L">Data1!$BK$1:$BK$10,Data1!$BK$11:$BK$19</definedName>
    <definedName name="A126110058L_Data">Data1!$BK$11:$BK$19</definedName>
    <definedName name="A126110058L_Latest">Data1!$BK$19</definedName>
    <definedName name="A126110062C">Data1!$BN$1:$BN$10,Data1!$BN$11:$BN$19</definedName>
    <definedName name="A126110062C_Data">Data1!$BN$11:$BN$19</definedName>
    <definedName name="A126110062C_Latest">Data1!$BN$19</definedName>
    <definedName name="A126110066L">Data1!$AG$1:$AG$10,Data1!$AG$11:$AG$19</definedName>
    <definedName name="A126110066L_Data">Data1!$AG$11:$AG$19</definedName>
    <definedName name="A126110066L_Latest">Data1!$AG$19</definedName>
    <definedName name="A126110070C">Data1!$BE$1:$BE$10,Data1!$BE$11:$BE$19</definedName>
    <definedName name="A126110070C_Data">Data1!$BE$11:$BE$19</definedName>
    <definedName name="A126110070C_Latest">Data1!$BE$19</definedName>
    <definedName name="A126110074L">Data1!$BZ$1:$BZ$10,Data1!$BZ$11:$BZ$19</definedName>
    <definedName name="A126110074L_Data">Data1!$BZ$11:$BZ$19</definedName>
    <definedName name="A126110074L_Latest">Data1!$BZ$19</definedName>
    <definedName name="A126110078W">Data6!$EX$1:$EX$10,Data6!$EX$11:$EX$19</definedName>
    <definedName name="A126110078W_Data">Data6!$EX$11:$EX$19</definedName>
    <definedName name="A126110078W_Latest">Data6!$EX$19</definedName>
    <definedName name="A126110082L">Data6!$FS$1:$FS$10,Data6!$FS$11:$FS$19</definedName>
    <definedName name="A126110082L_Data">Data6!$FS$11:$FS$19</definedName>
    <definedName name="A126110082L_Latest">Data6!$FS$19</definedName>
    <definedName name="A126110086W">Data6!$GN$1:$GN$10,Data6!$GN$11:$GN$19</definedName>
    <definedName name="A126110086W_Data">Data6!$GN$11:$GN$19</definedName>
    <definedName name="A126110086W_Latest">Data6!$GN$19</definedName>
    <definedName name="A126110090L">Data6!$GB$1:$GB$10,Data6!$GB$11:$GB$19</definedName>
    <definedName name="A126110090L_Data">Data6!$GB$11:$GB$19</definedName>
    <definedName name="A126110090L_Latest">Data6!$GB$19</definedName>
    <definedName name="A126110094W">Data6!$GZ$1:$GZ$10,Data6!$GZ$11:$GZ$19</definedName>
    <definedName name="A126110094W_Data">Data6!$GZ$11:$GZ$19</definedName>
    <definedName name="A126110094W_Latest">Data6!$GZ$19</definedName>
    <definedName name="A126110098F">Data6!$FA$1:$FA$10,Data6!$FA$11:$FA$19</definedName>
    <definedName name="A126110098F_Data">Data6!$FA$11:$FA$19</definedName>
    <definedName name="A126110098F_Latest">Data6!$FA$19</definedName>
    <definedName name="A126110102K">Data6!$FG$1:$FG$10,Data6!$FG$11:$FG$19</definedName>
    <definedName name="A126110102K_Data">Data6!$FG$11:$FG$19</definedName>
    <definedName name="A126110102K_Latest">Data6!$FG$19</definedName>
    <definedName name="A126110106V">Data6!$HF$1:$HF$10,Data6!$HF$11:$HF$19</definedName>
    <definedName name="A126110106V_Data">Data6!$HF$11:$HF$19</definedName>
    <definedName name="A126110106V_Latest">Data6!$HF$19</definedName>
    <definedName name="A126110110K">Data6!$GW$1:$GW$10,Data6!$GW$11:$GW$19</definedName>
    <definedName name="A126110110K_Data">Data6!$GW$11:$GW$19</definedName>
    <definedName name="A126110110K_Latest">Data6!$GW$19</definedName>
    <definedName name="A126110114V">Data6!$HL$1:$HL$10,Data6!$HL$11:$HL$19</definedName>
    <definedName name="A126110114V_Data">Data6!$HL$11:$HL$19</definedName>
    <definedName name="A126110114V_Latest">Data6!$HL$19</definedName>
    <definedName name="A126110118C">Data6!$EI$1:$EI$10,Data6!$EI$11:$EI$19</definedName>
    <definedName name="A126110118C_Data">Data6!$EI$11:$EI$19</definedName>
    <definedName name="A126110118C_Latest">Data6!$EI$19</definedName>
    <definedName name="A126110122V">Data6!$EU$1:$EU$10,Data6!$EU$11:$EU$19</definedName>
    <definedName name="A126110122V_Data">Data6!$EU$11:$EU$19</definedName>
    <definedName name="A126110122V_Latest">Data6!$EU$19</definedName>
    <definedName name="A126110126C">Data6!$GE$1:$GE$10,Data6!$GE$11:$GE$19</definedName>
    <definedName name="A126110126C_Data">Data6!$GE$11:$GE$19</definedName>
    <definedName name="A126110126C_Latest">Data6!$GE$19</definedName>
    <definedName name="A126110130V">Data6!$HC$1:$HC$10,Data6!$HC$11:$HC$19</definedName>
    <definedName name="A126110130V_Data">Data6!$HC$11:$HC$19</definedName>
    <definedName name="A126110130V_Latest">Data6!$HC$19</definedName>
    <definedName name="A126110134C">Data6!$HI$1:$HI$10,Data6!$HI$11:$HI$19</definedName>
    <definedName name="A126110134C_Data">Data6!$HI$11:$HI$19</definedName>
    <definedName name="A126110134C_Latest">Data6!$HI$19</definedName>
    <definedName name="A126110138L">Data6!$DQ$1:$DQ$10,Data6!$DQ$11:$DQ$19</definedName>
    <definedName name="A126110138L_Data">Data6!$DQ$11:$DQ$19</definedName>
    <definedName name="A126110138L_Latest">Data6!$DQ$19</definedName>
    <definedName name="A126110142C">Data6!$DZ$1:$DZ$10,Data6!$DZ$11:$DZ$19</definedName>
    <definedName name="A126110142C_Data">Data6!$DZ$11:$DZ$19</definedName>
    <definedName name="A126110142C_Latest">Data6!$DZ$19</definedName>
    <definedName name="A126110146L">Data6!$EC$1:$EC$10,Data6!$EC$11:$EC$19</definedName>
    <definedName name="A126110146L_Data">Data6!$EC$11:$EC$19</definedName>
    <definedName name="A126110146L_Latest">Data6!$EC$19</definedName>
    <definedName name="A126110150C">Data6!$FD$1:$FD$10,Data6!$FD$11:$FD$19</definedName>
    <definedName name="A126110150C_Data">Data6!$FD$11:$FD$19</definedName>
    <definedName name="A126110150C_Latest">Data6!$FD$19</definedName>
    <definedName name="A126110154L">Data6!$FJ$1:$FJ$10,Data6!$FJ$11:$FJ$19</definedName>
    <definedName name="A126110154L_Data">Data6!$FJ$11:$FJ$19</definedName>
    <definedName name="A126110154L_Latest">Data6!$FJ$19</definedName>
    <definedName name="A126110158W">Data6!$FM$1:$FM$10,Data6!$FM$11:$FM$19</definedName>
    <definedName name="A126110158W_Data">Data6!$FM$11:$FM$19</definedName>
    <definedName name="A126110158W_Latest">Data6!$FM$19</definedName>
    <definedName name="A126110162L">Data6!$GH$1:$GH$10,Data6!$GH$11:$GH$19</definedName>
    <definedName name="A126110162L_Data">Data6!$GH$11:$GH$19</definedName>
    <definedName name="A126110162L_Latest">Data6!$GH$19</definedName>
    <definedName name="A126110166W">Data6!$GQ$1:$GQ$10,Data6!$GQ$11:$GQ$19</definedName>
    <definedName name="A126110166W_Data">Data6!$GQ$11:$GQ$19</definedName>
    <definedName name="A126110166W_Latest">Data6!$GQ$19</definedName>
    <definedName name="A126110170L">Data6!$EF$1:$EF$10,Data6!$EF$11:$EF$19</definedName>
    <definedName name="A126110170L_Data">Data6!$EF$11:$EF$19</definedName>
    <definedName name="A126110170L_Latest">Data6!$EF$19</definedName>
    <definedName name="A126110174W">Data6!$EO$1:$EO$10,Data6!$EO$11:$EO$19</definedName>
    <definedName name="A126110174W_Data">Data6!$EO$11:$EO$19</definedName>
    <definedName name="A126110174W_Latest">Data6!$EO$19</definedName>
    <definedName name="A126110178F">Data6!$GT$1:$GT$10,Data6!$GT$11:$GT$19</definedName>
    <definedName name="A126110178F_Data">Data6!$GT$11:$GT$19</definedName>
    <definedName name="A126110178F_Latest">Data6!$GT$19</definedName>
    <definedName name="A126110182W">Data6!$DN$1:$DN$10,Data6!$DN$11:$DN$19</definedName>
    <definedName name="A126110182W_Data">Data6!$DN$11:$DN$19</definedName>
    <definedName name="A126110182W_Latest">Data6!$DN$19</definedName>
    <definedName name="A126110186F">Data6!$DT$1:$DT$10,Data6!$DT$11:$DT$19</definedName>
    <definedName name="A126110186F_Data">Data6!$DT$11:$DT$19</definedName>
    <definedName name="A126110186F_Latest">Data6!$DT$19</definedName>
    <definedName name="A126110190W">Data6!$DW$1:$DW$10,Data6!$DW$11:$DW$19</definedName>
    <definedName name="A126110190W_Data">Data6!$DW$11:$DW$19</definedName>
    <definedName name="A126110190W_Latest">Data6!$DW$19</definedName>
    <definedName name="A126110194F">Data6!$EL$1:$EL$10,Data6!$EL$11:$EL$19</definedName>
    <definedName name="A126110194F_Data">Data6!$EL$11:$EL$19</definedName>
    <definedName name="A126110194F_Latest">Data6!$EL$19</definedName>
    <definedName name="A126110198R">Data6!$FV$1:$FV$10,Data6!$FV$11:$FV$19</definedName>
    <definedName name="A126110198R_Data">Data6!$FV$11:$FV$19</definedName>
    <definedName name="A126110198R_Latest">Data6!$FV$19</definedName>
    <definedName name="A126110202V">Data6!$FY$1:$FY$10,Data6!$FY$11:$FY$19</definedName>
    <definedName name="A126110202V_Data">Data6!$FY$11:$FY$19</definedName>
    <definedName name="A126110202V_Latest">Data6!$FY$19</definedName>
    <definedName name="A126110206C">Data6!$ER$1:$ER$10,Data6!$ER$11:$ER$19</definedName>
    <definedName name="A126110206C_Data">Data6!$ER$11:$ER$19</definedName>
    <definedName name="A126110206C_Latest">Data6!$ER$19</definedName>
    <definedName name="A126110210V">Data6!$FP$1:$FP$10,Data6!$FP$11:$FP$19</definedName>
    <definedName name="A126110210V_Data">Data6!$FP$11:$FP$19</definedName>
    <definedName name="A126110210V_Latest">Data6!$FP$19</definedName>
    <definedName name="A126110214C">Data6!$GK$1:$GK$10,Data6!$GK$11:$GK$19</definedName>
    <definedName name="A126110214C_Data">Data6!$GK$11:$GK$19</definedName>
    <definedName name="A126110214C_Latest">Data6!$GK$19</definedName>
    <definedName name="A126110218L">Data4!$X$1:$X$10,Data4!$X$11:$X$19</definedName>
    <definedName name="A126110218L_Data">Data4!$X$11:$X$19</definedName>
    <definedName name="A126110218L_Latest">Data4!$X$19</definedName>
    <definedName name="A126110222C">Data4!$AS$1:$AS$10,Data4!$AS$11:$AS$19</definedName>
    <definedName name="A126110222C_Data">Data4!$AS$11:$AS$19</definedName>
    <definedName name="A126110222C_Latest">Data4!$AS$19</definedName>
    <definedName name="A126110226L">Data4!$BN$1:$BN$10,Data4!$BN$11:$BN$19</definedName>
    <definedName name="A126110226L_Data">Data4!$BN$11:$BN$19</definedName>
    <definedName name="A126110226L_Latest">Data4!$BN$19</definedName>
    <definedName name="A126110230C">Data4!$BB$1:$BB$10,Data4!$BB$11:$BB$19</definedName>
    <definedName name="A126110230C_Data">Data4!$BB$11:$BB$19</definedName>
    <definedName name="A126110230C_Latest">Data4!$BB$19</definedName>
    <definedName name="A126110234L">Data4!$BZ$1:$BZ$10,Data4!$BZ$11:$BZ$19</definedName>
    <definedName name="A126110234L_Data">Data4!$BZ$11:$BZ$19</definedName>
    <definedName name="A126110234L_Latest">Data4!$BZ$19</definedName>
    <definedName name="A126110238W">Data4!$AA$1:$AA$10,Data4!$AA$11:$AA$19</definedName>
    <definedName name="A126110238W_Data">Data4!$AA$11:$AA$19</definedName>
    <definedName name="A126110238W_Latest">Data4!$AA$19</definedName>
    <definedName name="A126110242L">Data4!$AG$1:$AG$10,Data4!$AG$11:$AG$19</definedName>
    <definedName name="A126110242L_Data">Data4!$AG$11:$AG$19</definedName>
    <definedName name="A126110242L_Latest">Data4!$AG$19</definedName>
    <definedName name="A126110246W">Data4!$CF$1:$CF$10,Data4!$CF$11:$CF$19</definedName>
    <definedName name="A126110246W_Data">Data4!$CF$11:$CF$19</definedName>
    <definedName name="A126110246W_Latest">Data4!$CF$19</definedName>
    <definedName name="A126110250L">Data4!$BW$1:$BW$10,Data4!$BW$11:$BW$19</definedName>
    <definedName name="A126110250L_Data">Data4!$BW$11:$BW$19</definedName>
    <definedName name="A126110250L_Latest">Data4!$BW$19</definedName>
    <definedName name="A126110254W">Data4!$CL$1:$CL$10,Data4!$CL$11:$CL$19</definedName>
    <definedName name="A126110254W_Data">Data4!$CL$11:$CL$19</definedName>
    <definedName name="A126110254W_Latest">Data4!$CL$19</definedName>
    <definedName name="A126110258F">Data4!$I$1:$I$10,Data4!$I$11:$I$19</definedName>
    <definedName name="A126110258F_Data">Data4!$I$11:$I$19</definedName>
    <definedName name="A126110258F_Latest">Data4!$I$19</definedName>
    <definedName name="A126110262W">Data4!$U$1:$U$10,Data4!$U$11:$U$19</definedName>
    <definedName name="A126110262W_Data">Data4!$U$11:$U$19</definedName>
    <definedName name="A126110262W_Latest">Data4!$U$19</definedName>
    <definedName name="A126110266F">Data4!$BE$1:$BE$10,Data4!$BE$11:$BE$19</definedName>
    <definedName name="A126110266F_Data">Data4!$BE$11:$BE$19</definedName>
    <definedName name="A126110266F_Latest">Data4!$BE$19</definedName>
    <definedName name="A126110270W">Data4!$CC$1:$CC$10,Data4!$CC$11:$CC$19</definedName>
    <definedName name="A126110270W_Data">Data4!$CC$11:$CC$19</definedName>
    <definedName name="A126110270W_Latest">Data4!$CC$19</definedName>
    <definedName name="A126110274F">Data4!$CI$1:$CI$10,Data4!$CI$11:$CI$19</definedName>
    <definedName name="A126110274F_Data">Data4!$CI$11:$CI$19</definedName>
    <definedName name="A126110274F_Latest">Data4!$CI$19</definedName>
    <definedName name="A126110278R">Data3!$IG$1:$IG$10,Data3!$IG$11:$IG$19</definedName>
    <definedName name="A126110278R_Data">Data3!$IG$11:$IG$19</definedName>
    <definedName name="A126110278R_Latest">Data3!$IG$19</definedName>
    <definedName name="A126110282F">Data3!$IP$1:$IP$10,Data3!$IP$11:$IP$19</definedName>
    <definedName name="A126110282F_Data">Data3!$IP$11:$IP$19</definedName>
    <definedName name="A126110282F_Latest">Data3!$IP$19</definedName>
    <definedName name="A126110286R">Data4!$C$1:$C$10,Data4!$C$11:$C$19</definedName>
    <definedName name="A126110286R_Data">Data4!$C$11:$C$19</definedName>
    <definedName name="A126110286R_Latest">Data4!$C$19</definedName>
    <definedName name="A126110290F">Data4!$AD$1:$AD$10,Data4!$AD$11:$AD$19</definedName>
    <definedName name="A126110290F_Data">Data4!$AD$11:$AD$19</definedName>
    <definedName name="A126110290F_Latest">Data4!$AD$19</definedName>
    <definedName name="A126110294R">Data4!$AJ$1:$AJ$10,Data4!$AJ$11:$AJ$19</definedName>
    <definedName name="A126110294R_Data">Data4!$AJ$11:$AJ$19</definedName>
    <definedName name="A126110294R_Latest">Data4!$AJ$19</definedName>
    <definedName name="A126110298X">Data4!$AM$1:$AM$10,Data4!$AM$11:$AM$19</definedName>
    <definedName name="A126110298X_Data">Data4!$AM$11:$AM$19</definedName>
    <definedName name="A126110298X_Latest">Data4!$AM$19</definedName>
    <definedName name="A126110302C">Data4!$BH$1:$BH$10,Data4!$BH$11:$BH$19</definedName>
    <definedName name="A126110302C_Data">Data4!$BH$11:$BH$19</definedName>
    <definedName name="A126110302C_Latest">Data4!$BH$19</definedName>
    <definedName name="A126110306L">Data4!$BQ$1:$BQ$10,Data4!$BQ$11:$BQ$19</definedName>
    <definedName name="A126110306L_Data">Data4!$BQ$11:$BQ$19</definedName>
    <definedName name="A126110306L_Latest">Data4!$BQ$19</definedName>
    <definedName name="A126110310C">Data4!$F$1:$F$10,Data4!$F$11:$F$19</definedName>
    <definedName name="A126110310C_Data">Data4!$F$11:$F$19</definedName>
    <definedName name="A126110310C_Latest">Data4!$F$19</definedName>
    <definedName name="A126110314L">Data4!$O$1:$O$10,Data4!$O$11:$O$19</definedName>
    <definedName name="A126110314L_Data">Data4!$O$11:$O$19</definedName>
    <definedName name="A126110314L_Latest">Data4!$O$19</definedName>
    <definedName name="A126110318W">Data4!$BT$1:$BT$10,Data4!$BT$11:$BT$19</definedName>
    <definedName name="A126110318W_Data">Data4!$BT$11:$BT$19</definedName>
    <definedName name="A126110318W_Latest">Data4!$BT$19</definedName>
    <definedName name="A126110322L">Data3!$ID$1:$ID$10,Data3!$ID$11:$ID$19</definedName>
    <definedName name="A126110322L_Data">Data3!$ID$11:$ID$19</definedName>
    <definedName name="A126110322L_Latest">Data3!$ID$19</definedName>
    <definedName name="A126110326W">Data3!$IJ$1:$IJ$10,Data3!$IJ$11:$IJ$19</definedName>
    <definedName name="A126110326W_Data">Data3!$IJ$11:$IJ$19</definedName>
    <definedName name="A126110326W_Latest">Data3!$IJ$19</definedName>
    <definedName name="A126110330L">Data3!$IM$1:$IM$10,Data3!$IM$11:$IM$19</definedName>
    <definedName name="A126110330L_Data">Data3!$IM$11:$IM$19</definedName>
    <definedName name="A126110330L_Latest">Data3!$IM$19</definedName>
    <definedName name="A126110334W">Data4!$L$1:$L$10,Data4!$L$11:$L$19</definedName>
    <definedName name="A126110334W_Data">Data4!$L$11:$L$19</definedName>
    <definedName name="A126110334W_Latest">Data4!$L$19</definedName>
    <definedName name="A126110338F">Data4!$AV$1:$AV$10,Data4!$AV$11:$AV$19</definedName>
    <definedName name="A126110338F_Data">Data4!$AV$11:$AV$19</definedName>
    <definedName name="A126110338F_Latest">Data4!$AV$19</definedName>
    <definedName name="A126110342W">Data4!$AY$1:$AY$10,Data4!$AY$11:$AY$19</definedName>
    <definedName name="A126110342W_Data">Data4!$AY$11:$AY$19</definedName>
    <definedName name="A126110342W_Latest">Data4!$AY$19</definedName>
    <definedName name="A126110346F">Data4!$R$1:$R$10,Data4!$R$11:$R$19</definedName>
    <definedName name="A126110346F_Data">Data4!$R$11:$R$19</definedName>
    <definedName name="A126110346F_Latest">Data4!$R$19</definedName>
    <definedName name="A126110350W">Data4!$AP$1:$AP$10,Data4!$AP$11:$AP$19</definedName>
    <definedName name="A126110350W_Data">Data4!$AP$11:$AP$19</definedName>
    <definedName name="A126110350W_Latest">Data4!$AP$19</definedName>
    <definedName name="A126110354F">Data4!$BK$1:$BK$10,Data4!$BK$11:$BK$19</definedName>
    <definedName name="A126110354F_Data">Data4!$BK$11:$BK$19</definedName>
    <definedName name="A126110354F_Latest">Data4!$BK$19</definedName>
    <definedName name="A126110358R">Data5!$CK$1:$CK$10,Data5!$CK$11:$CK$19</definedName>
    <definedName name="A126110358R_Data">Data5!$CK$11:$CK$19</definedName>
    <definedName name="A126110358R_Latest">Data5!$CK$19</definedName>
    <definedName name="A126110362F">Data5!$DF$1:$DF$10,Data5!$DF$11:$DF$19</definedName>
    <definedName name="A126110362F_Data">Data5!$DF$11:$DF$19</definedName>
    <definedName name="A126110362F_Latest">Data5!$DF$19</definedName>
    <definedName name="A126110366R">Data5!$EA$1:$EA$10,Data5!$EA$11:$EA$19</definedName>
    <definedName name="A126110366R_Data">Data5!$EA$11:$EA$19</definedName>
    <definedName name="A126110366R_Latest">Data5!$EA$19</definedName>
    <definedName name="A126110370F">Data5!$DO$1:$DO$10,Data5!$DO$11:$DO$19</definedName>
    <definedName name="A126110370F_Data">Data5!$DO$11:$DO$19</definedName>
    <definedName name="A126110370F_Latest">Data5!$DO$19</definedName>
    <definedName name="A126110374R">Data5!$EM$1:$EM$10,Data5!$EM$11:$EM$19</definedName>
    <definedName name="A126110374R_Data">Data5!$EM$11:$EM$19</definedName>
    <definedName name="A126110374R_Latest">Data5!$EM$19</definedName>
    <definedName name="A126110378X">Data5!$CN$1:$CN$10,Data5!$CN$11:$CN$19</definedName>
    <definedName name="A126110378X_Data">Data5!$CN$11:$CN$19</definedName>
    <definedName name="A126110378X_Latest">Data5!$CN$19</definedName>
    <definedName name="A126110382R">Data5!$CT$1:$CT$10,Data5!$CT$11:$CT$19</definedName>
    <definedName name="A126110382R_Data">Data5!$CT$11:$CT$19</definedName>
    <definedName name="A126110382R_Latest">Data5!$CT$19</definedName>
    <definedName name="A126110386X">Data5!$ES$1:$ES$10,Data5!$ES$11:$ES$19</definedName>
    <definedName name="A126110386X_Data">Data5!$ES$11:$ES$19</definedName>
    <definedName name="A126110386X_Latest">Data5!$ES$19</definedName>
    <definedName name="A126110390R">Data5!$EJ$1:$EJ$10,Data5!$EJ$11:$EJ$19</definedName>
    <definedName name="A126110390R_Data">Data5!$EJ$11:$EJ$19</definedName>
    <definedName name="A126110390R_Latest">Data5!$EJ$19</definedName>
    <definedName name="A126110394X">Data5!$EY$1:$EY$10,Data5!$EY$11:$EY$19</definedName>
    <definedName name="A126110394X_Data">Data5!$EY$11:$EY$19</definedName>
    <definedName name="A126110394X_Latest">Data5!$EY$19</definedName>
    <definedName name="A126110398J">Data5!$BV$1:$BV$10,Data5!$BV$11:$BV$19</definedName>
    <definedName name="A126110398J_Data">Data5!$BV$11:$BV$19</definedName>
    <definedName name="A126110398J_Latest">Data5!$BV$19</definedName>
    <definedName name="A126110402L">Data5!$CH$1:$CH$10,Data5!$CH$11:$CH$19</definedName>
    <definedName name="A126110402L_Data">Data5!$CH$11:$CH$19</definedName>
    <definedName name="A126110402L_Latest">Data5!$CH$19</definedName>
    <definedName name="A126110406W">Data5!$DR$1:$DR$10,Data5!$DR$11:$DR$19</definedName>
    <definedName name="A126110406W_Data">Data5!$DR$11:$DR$19</definedName>
    <definedName name="A126110406W_Latest">Data5!$DR$19</definedName>
    <definedName name="A126110410L">Data5!$EP$1:$EP$10,Data5!$EP$11:$EP$19</definedName>
    <definedName name="A126110410L_Data">Data5!$EP$11:$EP$19</definedName>
    <definedName name="A126110410L_Latest">Data5!$EP$19</definedName>
    <definedName name="A126110414W">Data5!$EV$1:$EV$10,Data5!$EV$11:$EV$19</definedName>
    <definedName name="A126110414W_Data">Data5!$EV$11:$EV$19</definedName>
    <definedName name="A126110414W_Latest">Data5!$EV$19</definedName>
    <definedName name="A126110418F">Data5!$BD$1:$BD$10,Data5!$BD$11:$BD$19</definedName>
    <definedName name="A126110418F_Data">Data5!$BD$11:$BD$19</definedName>
    <definedName name="A126110418F_Latest">Data5!$BD$19</definedName>
    <definedName name="A126110422W">Data5!$BM$1:$BM$10,Data5!$BM$11:$BM$19</definedName>
    <definedName name="A126110422W_Data">Data5!$BM$11:$BM$19</definedName>
    <definedName name="A126110422W_Latest">Data5!$BM$19</definedName>
    <definedName name="A126110426F">Data5!$BP$1:$BP$10,Data5!$BP$11:$BP$19</definedName>
    <definedName name="A126110426F_Data">Data5!$BP$11:$BP$19</definedName>
    <definedName name="A126110426F_Latest">Data5!$BP$19</definedName>
    <definedName name="A126110430W">Data5!$CQ$1:$CQ$10,Data5!$CQ$11:$CQ$19</definedName>
    <definedName name="A126110430W_Data">Data5!$CQ$11:$CQ$19</definedName>
    <definedName name="A126110430W_Latest">Data5!$CQ$19</definedName>
    <definedName name="A126110434F">Data5!$CW$1:$CW$10,Data5!$CW$11:$CW$19</definedName>
    <definedName name="A126110434F_Data">Data5!$CW$11:$CW$19</definedName>
    <definedName name="A126110434F_Latest">Data5!$CW$19</definedName>
    <definedName name="A126110438R">Data5!$CZ$1:$CZ$10,Data5!$CZ$11:$CZ$19</definedName>
    <definedName name="A126110438R_Data">Data5!$CZ$11:$CZ$19</definedName>
    <definedName name="A126110438R_Latest">Data5!$CZ$19</definedName>
    <definedName name="A126110442F">Data5!$DU$1:$DU$10,Data5!$DU$11:$DU$19</definedName>
    <definedName name="A126110442F_Data">Data5!$DU$11:$DU$19</definedName>
    <definedName name="A126110442F_Latest">Data5!$DU$19</definedName>
    <definedName name="A126110446R">Data5!$ED$1:$ED$10,Data5!$ED$11:$ED$19</definedName>
    <definedName name="A126110446R_Data">Data5!$ED$11:$ED$19</definedName>
    <definedName name="A126110446R_Latest">Data5!$ED$19</definedName>
    <definedName name="A126110450F">Data5!$BS$1:$BS$10,Data5!$BS$11:$BS$19</definedName>
    <definedName name="A126110450F_Data">Data5!$BS$11:$BS$19</definedName>
    <definedName name="A126110450F_Latest">Data5!$BS$19</definedName>
    <definedName name="A126110454R">Data5!$CB$1:$CB$10,Data5!$CB$11:$CB$19</definedName>
    <definedName name="A126110454R_Data">Data5!$CB$11:$CB$19</definedName>
    <definedName name="A126110454R_Latest">Data5!$CB$19</definedName>
    <definedName name="A126110458X">Data5!$EG$1:$EG$10,Data5!$EG$11:$EG$19</definedName>
    <definedName name="A126110458X_Data">Data5!$EG$11:$EG$19</definedName>
    <definedName name="A126110458X_Latest">Data5!$EG$19</definedName>
    <definedName name="A126110462R">Data5!$BA$1:$BA$10,Data5!$BA$11:$BA$19</definedName>
    <definedName name="A126110462R_Data">Data5!$BA$11:$BA$19</definedName>
    <definedName name="A126110462R_Latest">Data5!$BA$19</definedName>
    <definedName name="A126110466X">Data5!$BG$1:$BG$10,Data5!$BG$11:$BG$19</definedName>
    <definedName name="A126110466X_Data">Data5!$BG$11:$BG$19</definedName>
    <definedName name="A126110466X_Latest">Data5!$BG$19</definedName>
    <definedName name="A126110470R">Data5!$BJ$1:$BJ$10,Data5!$BJ$11:$BJ$19</definedName>
    <definedName name="A126110470R_Data">Data5!$BJ$11:$BJ$19</definedName>
    <definedName name="A126110470R_Latest">Data5!$BJ$19</definedName>
    <definedName name="A126110474X">Data5!$BY$1:$BY$10,Data5!$BY$11:$BY$19</definedName>
    <definedName name="A126110474X_Data">Data5!$BY$11:$BY$19</definedName>
    <definedName name="A126110474X_Latest">Data5!$BY$19</definedName>
    <definedName name="A126110478J">Data5!$DI$1:$DI$10,Data5!$DI$11:$DI$19</definedName>
    <definedName name="A126110478J_Data">Data5!$DI$11:$DI$19</definedName>
    <definedName name="A126110478J_Latest">Data5!$DI$19</definedName>
    <definedName name="A126110482X">Data5!$DL$1:$DL$10,Data5!$DL$11:$DL$19</definedName>
    <definedName name="A126110482X_Data">Data5!$DL$11:$DL$19</definedName>
    <definedName name="A126110482X_Latest">Data5!$DL$19</definedName>
    <definedName name="A126110486J">Data5!$CE$1:$CE$10,Data5!$CE$11:$CE$19</definedName>
    <definedName name="A126110486J_Data">Data5!$CE$11:$CE$19</definedName>
    <definedName name="A126110486J_Latest">Data5!$CE$19</definedName>
    <definedName name="A126110490X">Data5!$DC$1:$DC$10,Data5!$DC$11:$DC$19</definedName>
    <definedName name="A126110490X_Data">Data5!$DC$11:$DC$19</definedName>
    <definedName name="A126110490X_Latest">Data5!$DC$19</definedName>
    <definedName name="A126110494J">Data5!$DX$1:$DX$10,Data5!$DX$11:$DX$19</definedName>
    <definedName name="A126110494J_Data">Data5!$DX$11:$DX$19</definedName>
    <definedName name="A126110494J_Latest">Data5!$DX$19</definedName>
    <definedName name="A126110498T">Data5!$GL$1:$GL$10,Data5!$GL$11:$GL$19</definedName>
    <definedName name="A126110498T_Data">Data5!$GL$11:$GL$19</definedName>
    <definedName name="A126110498T_Latest">Data5!$GL$19</definedName>
    <definedName name="A126110502W">Data5!$HG$1:$HG$10,Data5!$HG$11:$HG$19</definedName>
    <definedName name="A126110502W_Data">Data5!$HG$11:$HG$19</definedName>
    <definedName name="A126110502W_Latest">Data5!$HG$19</definedName>
    <definedName name="A126110506F">Data5!$IB$1:$IB$10,Data5!$IB$11:$IB$19</definedName>
    <definedName name="A126110506F_Data">Data5!$IB$11:$IB$19</definedName>
    <definedName name="A126110506F_Latest">Data5!$IB$19</definedName>
    <definedName name="A126110510W">Data5!$HP$1:$HP$10,Data5!$HP$11:$HP$19</definedName>
    <definedName name="A126110510W_Data">Data5!$HP$11:$HP$19</definedName>
    <definedName name="A126110510W_Latest">Data5!$HP$19</definedName>
    <definedName name="A126110514F">Data5!$IN$1:$IN$10,Data5!$IN$11:$IN$19</definedName>
    <definedName name="A126110514F_Data">Data5!$IN$11:$IN$19</definedName>
    <definedName name="A126110514F_Latest">Data5!$IN$19</definedName>
    <definedName name="A126110518R">Data5!$GO$1:$GO$10,Data5!$GO$11:$GO$19</definedName>
    <definedName name="A126110518R_Data">Data5!$GO$11:$GO$19</definedName>
    <definedName name="A126110518R_Latest">Data5!$GO$19</definedName>
    <definedName name="A126110522F">Data5!$GU$1:$GU$10,Data5!$GU$11:$GU$19</definedName>
    <definedName name="A126110522F_Data">Data5!$GU$11:$GU$19</definedName>
    <definedName name="A126110522F_Latest">Data5!$GU$19</definedName>
    <definedName name="A126110526R">Data6!$D$1:$D$10,Data6!$D$11:$D$19</definedName>
    <definedName name="A126110526R_Data">Data6!$D$11:$D$19</definedName>
    <definedName name="A126110526R_Latest">Data6!$D$19</definedName>
    <definedName name="A126110530F">Data5!$IK$1:$IK$10,Data5!$IK$11:$IK$19</definedName>
    <definedName name="A126110530F_Data">Data5!$IK$11:$IK$19</definedName>
    <definedName name="A126110530F_Latest">Data5!$IK$19</definedName>
    <definedName name="A126110534R">Data6!$J$1:$J$10,Data6!$J$11:$J$19</definedName>
    <definedName name="A126110534R_Data">Data6!$J$11:$J$19</definedName>
    <definedName name="A126110534R_Latest">Data6!$J$19</definedName>
    <definedName name="A126110538X">Data5!$FW$1:$FW$10,Data5!$FW$11:$FW$19</definedName>
    <definedName name="A126110538X_Data">Data5!$FW$11:$FW$19</definedName>
    <definedName name="A126110538X_Latest">Data5!$FW$19</definedName>
    <definedName name="A126110542R">Data5!$GI$1:$GI$10,Data5!$GI$11:$GI$19</definedName>
    <definedName name="A126110542R_Data">Data5!$GI$11:$GI$19</definedName>
    <definedName name="A126110542R_Latest">Data5!$GI$19</definedName>
    <definedName name="A126110546X">Data5!$HS$1:$HS$10,Data5!$HS$11:$HS$19</definedName>
    <definedName name="A126110546X_Data">Data5!$HS$11:$HS$19</definedName>
    <definedName name="A126110546X_Latest">Data5!$HS$19</definedName>
    <definedName name="A126110550R">Data5!$IQ$1:$IQ$10,Data5!$IQ$11:$IQ$19</definedName>
    <definedName name="A126110550R_Data">Data5!$IQ$11:$IQ$19</definedName>
    <definedName name="A126110550R_Latest">Data5!$IQ$19</definedName>
    <definedName name="A126110554X">Data6!$G$1:$G$10,Data6!$G$11:$G$19</definedName>
    <definedName name="A126110554X_Data">Data6!$G$11:$G$19</definedName>
    <definedName name="A126110554X_Latest">Data6!$G$19</definedName>
    <definedName name="A126110558J">Data5!$FE$1:$FE$10,Data5!$FE$11:$FE$19</definedName>
    <definedName name="A126110558J_Data">Data5!$FE$11:$FE$19</definedName>
    <definedName name="A126110558J_Latest">Data5!$FE$19</definedName>
    <definedName name="A126110562X">Data5!$FN$1:$FN$10,Data5!$FN$11:$FN$19</definedName>
    <definedName name="A126110562X_Data">Data5!$FN$11:$FN$19</definedName>
    <definedName name="A126110562X_Latest">Data5!$FN$19</definedName>
    <definedName name="A126110566J">Data5!$FQ$1:$FQ$10,Data5!$FQ$11:$FQ$19</definedName>
    <definedName name="A126110566J_Data">Data5!$FQ$11:$FQ$19</definedName>
    <definedName name="A126110566J_Latest">Data5!$FQ$19</definedName>
    <definedName name="A126110570X">Data5!$GR$1:$GR$10,Data5!$GR$11:$GR$19</definedName>
    <definedName name="A126110570X_Data">Data5!$GR$11:$GR$19</definedName>
    <definedName name="A126110570X_Latest">Data5!$GR$19</definedName>
    <definedName name="A126110574J">Data5!$GX$1:$GX$10,Data5!$GX$11:$GX$19</definedName>
    <definedName name="A126110574J_Data">Data5!$GX$11:$GX$19</definedName>
    <definedName name="A126110574J_Latest">Data5!$GX$19</definedName>
    <definedName name="A126110578T">Data5!$HA$1:$HA$10,Data5!$HA$11:$HA$19</definedName>
    <definedName name="A126110578T_Data">Data5!$HA$11:$HA$19</definedName>
    <definedName name="A126110578T_Latest">Data5!$HA$19</definedName>
    <definedName name="A126110582J">Data5!$HV$1:$HV$10,Data5!$HV$11:$HV$19</definedName>
    <definedName name="A126110582J_Data">Data5!$HV$11:$HV$19</definedName>
    <definedName name="A126110582J_Latest">Data5!$HV$19</definedName>
    <definedName name="A126110586T">Data5!$IE$1:$IE$10,Data5!$IE$11:$IE$19</definedName>
    <definedName name="A126110586T_Data">Data5!$IE$11:$IE$19</definedName>
    <definedName name="A126110586T_Latest">Data5!$IE$19</definedName>
    <definedName name="A126110590J">Data5!$FT$1:$FT$10,Data5!$FT$11:$FT$19</definedName>
    <definedName name="A126110590J_Data">Data5!$FT$11:$FT$19</definedName>
    <definedName name="A126110590J_Latest">Data5!$FT$19</definedName>
    <definedName name="A126110594T">Data5!$GC$1:$GC$10,Data5!$GC$11:$GC$19</definedName>
    <definedName name="A126110594T_Data">Data5!$GC$11:$GC$19</definedName>
    <definedName name="A126110594T_Latest">Data5!$GC$19</definedName>
    <definedName name="A126110598A">Data5!$IH$1:$IH$10,Data5!$IH$11:$IH$19</definedName>
    <definedName name="A126110598A_Data">Data5!$IH$11:$IH$19</definedName>
    <definedName name="A126110598A_Latest">Data5!$IH$19</definedName>
    <definedName name="A126110602F">Data5!$FB$1:$FB$10,Data5!$FB$11:$FB$19</definedName>
    <definedName name="A126110602F_Data">Data5!$FB$11:$FB$19</definedName>
    <definedName name="A126110602F_Latest">Data5!$FB$19</definedName>
    <definedName name="A126110606R">Data5!$FH$1:$FH$10,Data5!$FH$11:$FH$19</definedName>
    <definedName name="A126110606R_Data">Data5!$FH$11:$FH$19</definedName>
    <definedName name="A126110606R_Latest">Data5!$FH$19</definedName>
    <definedName name="A126110610F">Data5!$FK$1:$FK$10,Data5!$FK$11:$FK$19</definedName>
    <definedName name="A126110610F_Data">Data5!$FK$11:$FK$19</definedName>
    <definedName name="A126110610F_Latest">Data5!$FK$19</definedName>
    <definedName name="A126110614R">Data5!$FZ$1:$FZ$10,Data5!$FZ$11:$FZ$19</definedName>
    <definedName name="A126110614R_Data">Data5!$FZ$11:$FZ$19</definedName>
    <definedName name="A126110614R_Latest">Data5!$FZ$19</definedName>
    <definedName name="A126110618X">Data5!$HJ$1:$HJ$10,Data5!$HJ$11:$HJ$19</definedName>
    <definedName name="A126110618X_Data">Data5!$HJ$11:$HJ$19</definedName>
    <definedName name="A126110618X_Latest">Data5!$HJ$19</definedName>
    <definedName name="A126110622R">Data5!$HM$1:$HM$10,Data5!$HM$11:$HM$19</definedName>
    <definedName name="A126110622R_Data">Data5!$HM$11:$HM$19</definedName>
    <definedName name="A126110622R_Latest">Data5!$HM$19</definedName>
    <definedName name="A126110626X">Data5!$GF$1:$GF$10,Data5!$GF$11:$GF$19</definedName>
    <definedName name="A126110626X_Data">Data5!$GF$11:$GF$19</definedName>
    <definedName name="A126110626X_Latest">Data5!$GF$19</definedName>
    <definedName name="A126110630R">Data5!$HD$1:$HD$10,Data5!$HD$11:$HD$19</definedName>
    <definedName name="A126110630R_Data">Data5!$HD$11:$HD$19</definedName>
    <definedName name="A126110630R_Latest">Data5!$HD$19</definedName>
    <definedName name="A126110634X">Data5!$HY$1:$HY$10,Data5!$HY$11:$HY$19</definedName>
    <definedName name="A126110634X_Data">Data5!$HY$11:$HY$19</definedName>
    <definedName name="A126110634X_Latest">Data5!$HY$19</definedName>
    <definedName name="A126110638J">Data6!$AW$1:$AW$10,Data6!$AW$11:$AW$19</definedName>
    <definedName name="A126110638J_Data">Data6!$AW$11:$AW$19</definedName>
    <definedName name="A126110638J_Latest">Data6!$AW$19</definedName>
    <definedName name="A126110642X">Data6!$BR$1:$BR$10,Data6!$BR$11:$BR$19</definedName>
    <definedName name="A126110642X_Data">Data6!$BR$11:$BR$19</definedName>
    <definedName name="A126110642X_Latest">Data6!$BR$19</definedName>
    <definedName name="A126110646J">Data6!$CM$1:$CM$10,Data6!$CM$11:$CM$19</definedName>
    <definedName name="A126110646J_Data">Data6!$CM$11:$CM$19</definedName>
    <definedName name="A126110646J_Latest">Data6!$CM$19</definedName>
    <definedName name="A126110650X">Data6!$CA$1:$CA$10,Data6!$CA$11:$CA$19</definedName>
    <definedName name="A126110650X_Data">Data6!$CA$11:$CA$19</definedName>
    <definedName name="A126110650X_Latest">Data6!$CA$19</definedName>
    <definedName name="A126110654J">Data6!$CY$1:$CY$10,Data6!$CY$11:$CY$19</definedName>
    <definedName name="A126110654J_Data">Data6!$CY$11:$CY$19</definedName>
    <definedName name="A126110654J_Latest">Data6!$CY$19</definedName>
    <definedName name="A126110658T">Data6!$AZ$1:$AZ$10,Data6!$AZ$11:$AZ$19</definedName>
    <definedName name="A126110658T_Data">Data6!$AZ$11:$AZ$19</definedName>
    <definedName name="A126110658T_Latest">Data6!$AZ$19</definedName>
    <definedName name="A126110662J">Data6!$BF$1:$BF$10,Data6!$BF$11:$BF$19</definedName>
    <definedName name="A126110662J_Data">Data6!$BF$11:$BF$19</definedName>
    <definedName name="A126110662J_Latest">Data6!$BF$19</definedName>
    <definedName name="A126110666T">Data6!$DE$1:$DE$10,Data6!$DE$11:$DE$19</definedName>
    <definedName name="A126110666T_Data">Data6!$DE$11:$DE$19</definedName>
    <definedName name="A126110666T_Latest">Data6!$DE$19</definedName>
    <definedName name="A126110670J">Data6!$CV$1:$CV$10,Data6!$CV$11:$CV$19</definedName>
    <definedName name="A126110670J_Data">Data6!$CV$11:$CV$19</definedName>
    <definedName name="A126110670J_Latest">Data6!$CV$19</definedName>
    <definedName name="A126110674T">Data6!$DK$1:$DK$10,Data6!$DK$11:$DK$19</definedName>
    <definedName name="A126110674T_Data">Data6!$DK$11:$DK$19</definedName>
    <definedName name="A126110674T_Latest">Data6!$DK$19</definedName>
    <definedName name="A126110678A">Data6!$AH$1:$AH$10,Data6!$AH$11:$AH$19</definedName>
    <definedName name="A126110678A_Data">Data6!$AH$11:$AH$19</definedName>
    <definedName name="A126110678A_Latest">Data6!$AH$19</definedName>
    <definedName name="A126110682T">Data6!$AT$1:$AT$10,Data6!$AT$11:$AT$19</definedName>
    <definedName name="A126110682T_Data">Data6!$AT$11:$AT$19</definedName>
    <definedName name="A126110682T_Latest">Data6!$AT$19</definedName>
    <definedName name="A126110686A">Data6!$CD$1:$CD$10,Data6!$CD$11:$CD$19</definedName>
    <definedName name="A126110686A_Data">Data6!$CD$11:$CD$19</definedName>
    <definedName name="A126110686A_Latest">Data6!$CD$19</definedName>
    <definedName name="A126110690T">Data6!$DB$1:$DB$10,Data6!$DB$11:$DB$19</definedName>
    <definedName name="A126110690T_Data">Data6!$DB$11:$DB$19</definedName>
    <definedName name="A126110690T_Latest">Data6!$DB$19</definedName>
    <definedName name="A126110694A">Data6!$DH$1:$DH$10,Data6!$DH$11:$DH$19</definedName>
    <definedName name="A126110694A_Data">Data6!$DH$11:$DH$19</definedName>
    <definedName name="A126110694A_Latest">Data6!$DH$19</definedName>
    <definedName name="A126110698K">Data6!$P$1:$P$10,Data6!$P$11:$P$19</definedName>
    <definedName name="A126110698K_Data">Data6!$P$11:$P$19</definedName>
    <definedName name="A126110698K_Latest">Data6!$P$19</definedName>
    <definedName name="A126110702R">Data6!$Y$1:$Y$10,Data6!$Y$11:$Y$19</definedName>
    <definedName name="A126110702R_Data">Data6!$Y$11:$Y$19</definedName>
    <definedName name="A126110702R_Latest">Data6!$Y$19</definedName>
    <definedName name="A126110706X">Data6!$AB$1:$AB$10,Data6!$AB$11:$AB$19</definedName>
    <definedName name="A126110706X_Data">Data6!$AB$11:$AB$19</definedName>
    <definedName name="A126110706X_Latest">Data6!$AB$19</definedName>
    <definedName name="A126110710R">Data6!$BC$1:$BC$10,Data6!$BC$11:$BC$19</definedName>
    <definedName name="A126110710R_Data">Data6!$BC$11:$BC$19</definedName>
    <definedName name="A126110710R_Latest">Data6!$BC$19</definedName>
    <definedName name="A126110714X">Data6!$BI$1:$BI$10,Data6!$BI$11:$BI$19</definedName>
    <definedName name="A126110714X_Data">Data6!$BI$11:$BI$19</definedName>
    <definedName name="A126110714X_Latest">Data6!$BI$19</definedName>
    <definedName name="A126110718J">Data6!$BL$1:$BL$10,Data6!$BL$11:$BL$19</definedName>
    <definedName name="A126110718J_Data">Data6!$BL$11:$BL$19</definedName>
    <definedName name="A126110718J_Latest">Data6!$BL$19</definedName>
    <definedName name="A126110722X">Data6!$CG$1:$CG$10,Data6!$CG$11:$CG$19</definedName>
    <definedName name="A126110722X_Data">Data6!$CG$11:$CG$19</definedName>
    <definedName name="A126110722X_Latest">Data6!$CG$19</definedName>
    <definedName name="A126110726J">Data6!$CP$1:$CP$10,Data6!$CP$11:$CP$19</definedName>
    <definedName name="A126110726J_Data">Data6!$CP$11:$CP$19</definedName>
    <definedName name="A126110726J_Latest">Data6!$CP$19</definedName>
    <definedName name="A126110730X">Data6!$AE$1:$AE$10,Data6!$AE$11:$AE$19</definedName>
    <definedName name="A126110730X_Data">Data6!$AE$11:$AE$19</definedName>
    <definedName name="A126110730X_Latest">Data6!$AE$19</definedName>
    <definedName name="A126110734J">Data6!$AN$1:$AN$10,Data6!$AN$11:$AN$19</definedName>
    <definedName name="A126110734J_Data">Data6!$AN$11:$AN$19</definedName>
    <definedName name="A126110734J_Latest">Data6!$AN$19</definedName>
    <definedName name="A126110738T">Data6!$CS$1:$CS$10,Data6!$CS$11:$CS$19</definedName>
    <definedName name="A126110738T_Data">Data6!$CS$11:$CS$19</definedName>
    <definedName name="A126110738T_Latest">Data6!$CS$19</definedName>
    <definedName name="A126110742J">Data6!$M$1:$M$10,Data6!$M$11:$M$19</definedName>
    <definedName name="A126110742J_Data">Data6!$M$11:$M$19</definedName>
    <definedName name="A126110742J_Latest">Data6!$M$19</definedName>
    <definedName name="A126110746T">Data6!$S$1:$S$10,Data6!$S$11:$S$19</definedName>
    <definedName name="A126110746T_Data">Data6!$S$11:$S$19</definedName>
    <definedName name="A126110746T_Latest">Data6!$S$19</definedName>
    <definedName name="A126110750J">Data6!$V$1:$V$10,Data6!$V$11:$V$19</definedName>
    <definedName name="A126110750J_Data">Data6!$V$11:$V$19</definedName>
    <definedName name="A126110750J_Latest">Data6!$V$19</definedName>
    <definedName name="A126110754T">Data6!$AK$1:$AK$10,Data6!$AK$11:$AK$19</definedName>
    <definedName name="A126110754T_Data">Data6!$AK$11:$AK$19</definedName>
    <definedName name="A126110754T_Latest">Data6!$AK$19</definedName>
    <definedName name="A126110758A">Data6!$BU$1:$BU$10,Data6!$BU$11:$BU$19</definedName>
    <definedName name="A126110758A_Data">Data6!$BU$11:$BU$19</definedName>
    <definedName name="A126110758A_Latest">Data6!$BU$19</definedName>
    <definedName name="A126110762T">Data6!$BX$1:$BX$10,Data6!$BX$11:$BX$19</definedName>
    <definedName name="A126110762T_Data">Data6!$BX$11:$BX$19</definedName>
    <definedName name="A126110762T_Latest">Data6!$BX$19</definedName>
    <definedName name="A126110766A">Data6!$AQ$1:$AQ$10,Data6!$AQ$11:$AQ$19</definedName>
    <definedName name="A126110766A_Data">Data6!$AQ$11:$AQ$19</definedName>
    <definedName name="A126110766A_Latest">Data6!$AQ$19</definedName>
    <definedName name="A126110770T">Data6!$BO$1:$BO$10,Data6!$BO$11:$BO$19</definedName>
    <definedName name="A126110770T_Data">Data6!$BO$11:$BO$19</definedName>
    <definedName name="A126110770T_Latest">Data6!$BO$19</definedName>
    <definedName name="A126110774A">Data6!$CJ$1:$CJ$10,Data6!$CJ$11:$CJ$19</definedName>
    <definedName name="A126110774A_Data">Data6!$CJ$11:$CJ$19</definedName>
    <definedName name="A126110774A_Latest">Data6!$CJ$19</definedName>
    <definedName name="A126110778K">Data3!$FM$1:$FM$10,Data3!$FM$11:$FM$19</definedName>
    <definedName name="A126110778K_Data">Data3!$FM$11:$FM$19</definedName>
    <definedName name="A126110778K_Latest">Data3!$FM$19</definedName>
    <definedName name="A126110782A">Data3!$GH$1:$GH$10,Data3!$GH$11:$GH$19</definedName>
    <definedName name="A126110782A_Data">Data3!$GH$11:$GH$19</definedName>
    <definedName name="A126110782A_Latest">Data3!$GH$19</definedName>
    <definedName name="A126110786K">Data3!$HC$1:$HC$10,Data3!$HC$11:$HC$19</definedName>
    <definedName name="A126110786K_Data">Data3!$HC$11:$HC$19</definedName>
    <definedName name="A126110786K_Latest">Data3!$HC$19</definedName>
    <definedName name="A126110790A">Data3!$GQ$1:$GQ$10,Data3!$GQ$11:$GQ$19</definedName>
    <definedName name="A126110790A_Data">Data3!$GQ$11:$GQ$19</definedName>
    <definedName name="A126110790A_Latest">Data3!$GQ$19</definedName>
    <definedName name="A126110794K">Data3!$HO$1:$HO$10,Data3!$HO$11:$HO$19</definedName>
    <definedName name="A126110794K_Data">Data3!$HO$11:$HO$19</definedName>
    <definedName name="A126110794K_Latest">Data3!$HO$19</definedName>
    <definedName name="A126110798V">Data3!$FP$1:$FP$10,Data3!$FP$11:$FP$19</definedName>
    <definedName name="A126110798V_Data">Data3!$FP$11:$FP$19</definedName>
    <definedName name="A126110798V_Latest">Data3!$FP$19</definedName>
    <definedName name="A126110802X">Data3!$FV$1:$FV$10,Data3!$FV$11:$FV$19</definedName>
    <definedName name="A126110802X_Data">Data3!$FV$11:$FV$19</definedName>
    <definedName name="A126110802X_Latest">Data3!$FV$19</definedName>
    <definedName name="A126110806J">Data3!$HU$1:$HU$10,Data3!$HU$11:$HU$19</definedName>
    <definedName name="A126110806J_Data">Data3!$HU$11:$HU$19</definedName>
    <definedName name="A126110806J_Latest">Data3!$HU$19</definedName>
    <definedName name="A126110810X">Data3!$HL$1:$HL$10,Data3!$HL$11:$HL$19</definedName>
    <definedName name="A126110810X_Data">Data3!$HL$11:$HL$19</definedName>
    <definedName name="A126110810X_Latest">Data3!$HL$19</definedName>
    <definedName name="A126110814J">Data3!$IA$1:$IA$10,Data3!$IA$11:$IA$19</definedName>
    <definedName name="A126110814J_Data">Data3!$IA$11:$IA$19</definedName>
    <definedName name="A126110814J_Latest">Data3!$IA$19</definedName>
    <definedName name="A126110818T">Data3!$EX$1:$EX$10,Data3!$EX$11:$EX$19</definedName>
    <definedName name="A126110818T_Data">Data3!$EX$11:$EX$19</definedName>
    <definedName name="A126110818T_Latest">Data3!$EX$19</definedName>
    <definedName name="A126110822J">Data3!$FJ$1:$FJ$10,Data3!$FJ$11:$FJ$19</definedName>
    <definedName name="A126110822J_Data">Data3!$FJ$11:$FJ$19</definedName>
    <definedName name="A126110822J_Latest">Data3!$FJ$19</definedName>
    <definedName name="A126110826T">Data3!$GT$1:$GT$10,Data3!$GT$11:$GT$19</definedName>
    <definedName name="A126110826T_Data">Data3!$GT$11:$GT$19</definedName>
    <definedName name="A126110826T_Latest">Data3!$GT$19</definedName>
    <definedName name="A126110830J">Data3!$HR$1:$HR$10,Data3!$HR$11:$HR$19</definedName>
    <definedName name="A126110830J_Data">Data3!$HR$11:$HR$19</definedName>
    <definedName name="A126110830J_Latest">Data3!$HR$19</definedName>
    <definedName name="A126110834T">Data3!$HX$1:$HX$10,Data3!$HX$11:$HX$19</definedName>
    <definedName name="A126110834T_Data">Data3!$HX$11:$HX$19</definedName>
    <definedName name="A126110834T_Latest">Data3!$HX$19</definedName>
    <definedName name="A126110838A">Data3!$EF$1:$EF$10,Data3!$EF$11:$EF$19</definedName>
    <definedName name="A126110838A_Data">Data3!$EF$11:$EF$19</definedName>
    <definedName name="A126110838A_Latest">Data3!$EF$19</definedName>
    <definedName name="A126110842T">Data3!$EO$1:$EO$10,Data3!$EO$11:$EO$19</definedName>
    <definedName name="A126110842T_Data">Data3!$EO$11:$EO$19</definedName>
    <definedName name="A126110842T_Latest">Data3!$EO$19</definedName>
    <definedName name="A126110846A">Data3!$ER$1:$ER$10,Data3!$ER$11:$ER$19</definedName>
    <definedName name="A126110846A_Data">Data3!$ER$11:$ER$19</definedName>
    <definedName name="A126110846A_Latest">Data3!$ER$19</definedName>
    <definedName name="A126110850T">Data3!$FS$1:$FS$10,Data3!$FS$11:$FS$19</definedName>
    <definedName name="A126110850T_Data">Data3!$FS$11:$FS$19</definedName>
    <definedName name="A126110850T_Latest">Data3!$FS$19</definedName>
    <definedName name="A126110854A">Data3!$FY$1:$FY$10,Data3!$FY$11:$FY$19</definedName>
    <definedName name="A126110854A_Data">Data3!$FY$11:$FY$19</definedName>
    <definedName name="A126110854A_Latest">Data3!$FY$19</definedName>
    <definedName name="A126110858K">Data3!$GB$1:$GB$10,Data3!$GB$11:$GB$19</definedName>
    <definedName name="A126110858K_Data">Data3!$GB$11:$GB$19</definedName>
    <definedName name="A126110858K_Latest">Data3!$GB$19</definedName>
    <definedName name="A126110862A">Data3!$GW$1:$GW$10,Data3!$GW$11:$GW$19</definedName>
    <definedName name="A126110862A_Data">Data3!$GW$11:$GW$19</definedName>
    <definedName name="A126110862A_Latest">Data3!$GW$19</definedName>
    <definedName name="A126110866K">Data3!$HF$1:$HF$10,Data3!$HF$11:$HF$19</definedName>
    <definedName name="A126110866K_Data">Data3!$HF$11:$HF$19</definedName>
    <definedName name="A126110866K_Latest">Data3!$HF$19</definedName>
    <definedName name="A126110870A">Data3!$EU$1:$EU$10,Data3!$EU$11:$EU$19</definedName>
    <definedName name="A126110870A_Data">Data3!$EU$11:$EU$19</definedName>
    <definedName name="A126110870A_Latest">Data3!$EU$19</definedName>
    <definedName name="A126110874K">Data3!$FD$1:$FD$10,Data3!$FD$11:$FD$19</definedName>
    <definedName name="A126110874K_Data">Data3!$FD$11:$FD$19</definedName>
    <definedName name="A126110874K_Latest">Data3!$FD$19</definedName>
    <definedName name="A126110878V">Data3!$HI$1:$HI$10,Data3!$HI$11:$HI$19</definedName>
    <definedName name="A126110878V_Data">Data3!$HI$11:$HI$19</definedName>
    <definedName name="A126110878V_Latest">Data3!$HI$19</definedName>
    <definedName name="A126110882K">Data3!$EC$1:$EC$10,Data3!$EC$11:$EC$19</definedName>
    <definedName name="A126110882K_Data">Data3!$EC$11:$EC$19</definedName>
    <definedName name="A126110882K_Latest">Data3!$EC$19</definedName>
    <definedName name="A126110886V">Data3!$EI$1:$EI$10,Data3!$EI$11:$EI$19</definedName>
    <definedName name="A126110886V_Data">Data3!$EI$11:$EI$19</definedName>
    <definedName name="A126110886V_Latest">Data3!$EI$19</definedName>
    <definedName name="A126110890K">Data3!$EL$1:$EL$10,Data3!$EL$11:$EL$19</definedName>
    <definedName name="A126110890K_Data">Data3!$EL$11:$EL$19</definedName>
    <definedName name="A126110890K_Latest">Data3!$EL$19</definedName>
    <definedName name="A126110894V">Data3!$FA$1:$FA$10,Data3!$FA$11:$FA$19</definedName>
    <definedName name="A126110894V_Data">Data3!$FA$11:$FA$19</definedName>
    <definedName name="A126110894V_Latest">Data3!$FA$19</definedName>
    <definedName name="A126110898C">Data3!$GK$1:$GK$10,Data3!$GK$11:$GK$19</definedName>
    <definedName name="A126110898C_Data">Data3!$GK$11:$GK$19</definedName>
    <definedName name="A126110898C_Latest">Data3!$GK$19</definedName>
    <definedName name="A126110902J">Data3!$GN$1:$GN$10,Data3!$GN$11:$GN$19</definedName>
    <definedName name="A126110902J_Data">Data3!$GN$11:$GN$19</definedName>
    <definedName name="A126110902J_Latest">Data3!$GN$19</definedName>
    <definedName name="A126110906T">Data3!$FG$1:$FG$10,Data3!$FG$11:$FG$19</definedName>
    <definedName name="A126110906T_Data">Data3!$FG$11:$FG$19</definedName>
    <definedName name="A126110906T_Latest">Data3!$FG$19</definedName>
    <definedName name="A126110910J">Data3!$GE$1:$GE$10,Data3!$GE$11:$GE$19</definedName>
    <definedName name="A126110910J_Data">Data3!$GE$11:$GE$19</definedName>
    <definedName name="A126110910J_Latest">Data3!$GE$19</definedName>
    <definedName name="A126110914T">Data3!$GZ$1:$GZ$10,Data3!$GZ$11:$GZ$19</definedName>
    <definedName name="A126110914T_Data">Data3!$GZ$11:$GZ$19</definedName>
    <definedName name="A126110914T_Latest">Data3!$GZ$19</definedName>
    <definedName name="A126110918A">Data4!$DY$1:$DY$10,Data4!$DY$11:$DY$19</definedName>
    <definedName name="A126110918A_Data">Data4!$DY$11:$DY$19</definedName>
    <definedName name="A126110918A_Latest">Data4!$DY$19</definedName>
    <definedName name="A126110922T">Data4!$ET$1:$ET$10,Data4!$ET$11:$ET$19</definedName>
    <definedName name="A126110922T_Data">Data4!$ET$11:$ET$19</definedName>
    <definedName name="A126110922T_Latest">Data4!$ET$19</definedName>
    <definedName name="A126110926A">Data4!$FO$1:$FO$10,Data4!$FO$11:$FO$19</definedName>
    <definedName name="A126110926A_Data">Data4!$FO$11:$FO$19</definedName>
    <definedName name="A126110926A_Latest">Data4!$FO$19</definedName>
    <definedName name="A126110930T">Data4!$FC$1:$FC$10,Data4!$FC$11:$FC$19</definedName>
    <definedName name="A126110930T_Data">Data4!$FC$11:$FC$19</definedName>
    <definedName name="A126110930T_Latest">Data4!$FC$19</definedName>
    <definedName name="A126110934A">Data4!$GA$1:$GA$10,Data4!$GA$11:$GA$19</definedName>
    <definedName name="A126110934A_Data">Data4!$GA$11:$GA$19</definedName>
    <definedName name="A126110934A_Latest">Data4!$GA$19</definedName>
    <definedName name="A126110938K">Data4!$EB$1:$EB$10,Data4!$EB$11:$EB$19</definedName>
    <definedName name="A126110938K_Data">Data4!$EB$11:$EB$19</definedName>
    <definedName name="A126110938K_Latest">Data4!$EB$19</definedName>
    <definedName name="A126110942A">Data4!$EH$1:$EH$10,Data4!$EH$11:$EH$19</definedName>
    <definedName name="A126110942A_Data">Data4!$EH$11:$EH$19</definedName>
    <definedName name="A126110942A_Latest">Data4!$EH$19</definedName>
    <definedName name="A126110946K">Data4!$GG$1:$GG$10,Data4!$GG$11:$GG$19</definedName>
    <definedName name="A126110946K_Data">Data4!$GG$11:$GG$19</definedName>
    <definedName name="A126110946K_Latest">Data4!$GG$19</definedName>
    <definedName name="A126110950A">Data4!$FX$1:$FX$10,Data4!$FX$11:$FX$19</definedName>
    <definedName name="A126110950A_Data">Data4!$FX$11:$FX$19</definedName>
    <definedName name="A126110950A_Latest">Data4!$FX$19</definedName>
    <definedName name="A126110954K">Data4!$GM$1:$GM$10,Data4!$GM$11:$GM$19</definedName>
    <definedName name="A126110954K_Data">Data4!$GM$11:$GM$19</definedName>
    <definedName name="A126110954K_Latest">Data4!$GM$19</definedName>
    <definedName name="A126110958V">Data4!$DJ$1:$DJ$10,Data4!$DJ$11:$DJ$19</definedName>
    <definedName name="A126110958V_Data">Data4!$DJ$11:$DJ$19</definedName>
    <definedName name="A126110958V_Latest">Data4!$DJ$19</definedName>
    <definedName name="A126110962K">Data4!$DV$1:$DV$10,Data4!$DV$11:$DV$19</definedName>
    <definedName name="A126110962K_Data">Data4!$DV$11:$DV$19</definedName>
    <definedName name="A126110962K_Latest">Data4!$DV$19</definedName>
    <definedName name="A126110966V">Data4!$FF$1:$FF$10,Data4!$FF$11:$FF$19</definedName>
    <definedName name="A126110966V_Data">Data4!$FF$11:$FF$19</definedName>
    <definedName name="A126110966V_Latest">Data4!$FF$19</definedName>
    <definedName name="A126110970K">Data4!$GD$1:$GD$10,Data4!$GD$11:$GD$19</definedName>
    <definedName name="A126110970K_Data">Data4!$GD$11:$GD$19</definedName>
    <definedName name="A126110970K_Latest">Data4!$GD$19</definedName>
    <definedName name="A126110974V">Data4!$GJ$1:$GJ$10,Data4!$GJ$11:$GJ$19</definedName>
    <definedName name="A126110974V_Data">Data4!$GJ$11:$GJ$19</definedName>
    <definedName name="A126110974V_Latest">Data4!$GJ$19</definedName>
    <definedName name="A126110978C">Data4!$CR$1:$CR$10,Data4!$CR$11:$CR$19</definedName>
    <definedName name="A126110978C_Data">Data4!$CR$11:$CR$19</definedName>
    <definedName name="A126110978C_Latest">Data4!$CR$19</definedName>
    <definedName name="A126110982V">Data4!$DA$1:$DA$10,Data4!$DA$11:$DA$19</definedName>
    <definedName name="A126110982V_Data">Data4!$DA$11:$DA$19</definedName>
    <definedName name="A126110982V_Latest">Data4!$DA$19</definedName>
    <definedName name="A126110986C">Data4!$DD$1:$DD$10,Data4!$DD$11:$DD$19</definedName>
    <definedName name="A126110986C_Data">Data4!$DD$11:$DD$19</definedName>
    <definedName name="A126110986C_Latest">Data4!$DD$19</definedName>
    <definedName name="A126110990V">Data4!$EE$1:$EE$10,Data4!$EE$11:$EE$19</definedName>
    <definedName name="A126110990V_Data">Data4!$EE$11:$EE$19</definedName>
    <definedName name="A126110990V_Latest">Data4!$EE$19</definedName>
    <definedName name="A126110994C">Data4!$EK$1:$EK$10,Data4!$EK$11:$EK$19</definedName>
    <definedName name="A126110994C_Data">Data4!$EK$11:$EK$19</definedName>
    <definedName name="A126110994C_Latest">Data4!$EK$19</definedName>
    <definedName name="A126110998L">Data4!$EN$1:$EN$10,Data4!$EN$11:$EN$19</definedName>
    <definedName name="A126110998L_Data">Data4!$EN$11:$EN$19</definedName>
    <definedName name="A126110998L_Latest">Data4!$EN$19</definedName>
    <definedName name="A126111002V">Data4!$FI$1:$FI$10,Data4!$FI$11:$FI$19</definedName>
    <definedName name="A126111002V_Data">Data4!$FI$11:$FI$19</definedName>
    <definedName name="A126111002V_Latest">Data4!$FI$19</definedName>
    <definedName name="A126111006C">Data4!$FR$1:$FR$10,Data4!$FR$11:$FR$19</definedName>
    <definedName name="A126111006C_Data">Data4!$FR$11:$FR$19</definedName>
    <definedName name="A126111006C_Latest">Data4!$FR$19</definedName>
    <definedName name="A126111010V">Data4!$DG$1:$DG$10,Data4!$DG$11:$DG$19</definedName>
    <definedName name="A126111010V_Data">Data4!$DG$11:$DG$19</definedName>
    <definedName name="A126111010V_Latest">Data4!$DG$19</definedName>
    <definedName name="A126111014C">Data4!$DP$1:$DP$10,Data4!$DP$11:$DP$19</definedName>
    <definedName name="A126111014C_Data">Data4!$DP$11:$DP$19</definedName>
    <definedName name="A126111014C_Latest">Data4!$DP$19</definedName>
    <definedName name="A126111018L">Data4!$FU$1:$FU$10,Data4!$FU$11:$FU$19</definedName>
    <definedName name="A126111018L_Data">Data4!$FU$11:$FU$19</definedName>
    <definedName name="A126111018L_Latest">Data4!$FU$19</definedName>
    <definedName name="A126111022C">Data4!$CO$1:$CO$10,Data4!$CO$11:$CO$19</definedName>
    <definedName name="A126111022C_Data">Data4!$CO$11:$CO$19</definedName>
    <definedName name="A126111022C_Latest">Data4!$CO$19</definedName>
    <definedName name="A126111026L">Data4!$CU$1:$CU$10,Data4!$CU$11:$CU$19</definedName>
    <definedName name="A126111026L_Data">Data4!$CU$11:$CU$19</definedName>
    <definedName name="A126111026L_Latest">Data4!$CU$19</definedName>
    <definedName name="A126111030C">Data4!$CX$1:$CX$10,Data4!$CX$11:$CX$19</definedName>
    <definedName name="A126111030C_Data">Data4!$CX$11:$CX$19</definedName>
    <definedName name="A126111030C_Latest">Data4!$CX$19</definedName>
    <definedName name="A126111034L">Data4!$DM$1:$DM$10,Data4!$DM$11:$DM$19</definedName>
    <definedName name="A126111034L_Data">Data4!$DM$11:$DM$19</definedName>
    <definedName name="A126111034L_Latest">Data4!$DM$19</definedName>
    <definedName name="A126111038W">Data4!$EW$1:$EW$10,Data4!$EW$11:$EW$19</definedName>
    <definedName name="A126111038W_Data">Data4!$EW$11:$EW$19</definedName>
    <definedName name="A126111038W_Latest">Data4!$EW$19</definedName>
    <definedName name="A126111042L">Data4!$EZ$1:$EZ$10,Data4!$EZ$11:$EZ$19</definedName>
    <definedName name="A126111042L_Data">Data4!$EZ$11:$EZ$19</definedName>
    <definedName name="A126111042L_Latest">Data4!$EZ$19</definedName>
    <definedName name="A126111046W">Data4!$DS$1:$DS$10,Data4!$DS$11:$DS$19</definedName>
    <definedName name="A126111046W_Data">Data4!$DS$11:$DS$19</definedName>
    <definedName name="A126111046W_Latest">Data4!$DS$19</definedName>
    <definedName name="A126111050L">Data4!$EQ$1:$EQ$10,Data4!$EQ$11:$EQ$19</definedName>
    <definedName name="A126111050L_Data">Data4!$EQ$11:$EQ$19</definedName>
    <definedName name="A126111050L_Latest">Data4!$EQ$19</definedName>
    <definedName name="A126111054W">Data4!$FL$1:$FL$10,Data4!$FL$11:$FL$19</definedName>
    <definedName name="A126111054W_Data">Data4!$FL$11:$FL$19</definedName>
    <definedName name="A126111054W_Latest">Data4!$FL$19</definedName>
    <definedName name="A126111058F">Data4!$HZ$1:$HZ$10,Data4!$HZ$11:$HZ$19</definedName>
    <definedName name="A126111058F_Data">Data4!$HZ$11:$HZ$19</definedName>
    <definedName name="A126111058F_Latest">Data4!$HZ$19</definedName>
    <definedName name="A126111062W">Data5!$E$1:$E$10,Data5!$E$11:$E$19</definedName>
    <definedName name="A126111062W_Data">Data5!$E$11:$E$19</definedName>
    <definedName name="A126111062W_Latest">Data5!$E$19</definedName>
    <definedName name="A126111066F">Data5!$Z$1:$Z$10,Data5!$Z$11:$Z$19</definedName>
    <definedName name="A126111066F_Data">Data5!$Z$11:$Z$19</definedName>
    <definedName name="A126111066F_Latest">Data5!$Z$19</definedName>
    <definedName name="A126111070W">Data5!$N$1:$N$10,Data5!$N$11:$N$19</definedName>
    <definedName name="A126111070W_Data">Data5!$N$11:$N$19</definedName>
    <definedName name="A126111070W_Latest">Data5!$N$19</definedName>
    <definedName name="A126111074F">Data5!$AL$1:$AL$10,Data5!$AL$11:$AL$19</definedName>
    <definedName name="A126111074F_Data">Data5!$AL$11:$AL$19</definedName>
    <definedName name="A126111074F_Latest">Data5!$AL$19</definedName>
    <definedName name="A126111078R">Data4!$IC$1:$IC$10,Data4!$IC$11:$IC$19</definedName>
    <definedName name="A126111078R_Data">Data4!$IC$11:$IC$19</definedName>
    <definedName name="A126111078R_Latest">Data4!$IC$19</definedName>
    <definedName name="A126111082F">Data4!$II$1:$II$10,Data4!$II$11:$II$19</definedName>
    <definedName name="A126111082F_Data">Data4!$II$11:$II$19</definedName>
    <definedName name="A126111082F_Latest">Data4!$II$19</definedName>
    <definedName name="A126111086R">Data5!$AR$1:$AR$10,Data5!$AR$11:$AR$19</definedName>
    <definedName name="A126111086R_Data">Data5!$AR$11:$AR$19</definedName>
    <definedName name="A126111086R_Latest">Data5!$AR$19</definedName>
    <definedName name="A126111090F">Data5!$AI$1:$AI$10,Data5!$AI$11:$AI$19</definedName>
    <definedName name="A126111090F_Data">Data5!$AI$11:$AI$19</definedName>
    <definedName name="A126111090F_Latest">Data5!$AI$19</definedName>
    <definedName name="A126111094R">Data5!$AX$1:$AX$10,Data5!$AX$11:$AX$19</definedName>
    <definedName name="A126111094R_Data">Data5!$AX$11:$AX$19</definedName>
    <definedName name="A126111094R_Latest">Data5!$AX$19</definedName>
    <definedName name="A126111098X">Data4!$HK$1:$HK$10,Data4!$HK$11:$HK$19</definedName>
    <definedName name="A126111098X_Data">Data4!$HK$11:$HK$19</definedName>
    <definedName name="A126111098X_Latest">Data4!$HK$19</definedName>
    <definedName name="A126111102C">Data4!$HW$1:$HW$10,Data4!$HW$11:$HW$19</definedName>
    <definedName name="A126111102C_Data">Data4!$HW$11:$HW$19</definedName>
    <definedName name="A126111102C_Latest">Data4!$HW$19</definedName>
    <definedName name="A126111106L">Data5!$Q$1:$Q$10,Data5!$Q$11:$Q$19</definedName>
    <definedName name="A126111106L_Data">Data5!$Q$11:$Q$19</definedName>
    <definedName name="A126111106L_Latest">Data5!$Q$19</definedName>
    <definedName name="A126111110C">Data5!$AO$1:$AO$10,Data5!$AO$11:$AO$19</definedName>
    <definedName name="A126111110C_Data">Data5!$AO$11:$AO$19</definedName>
    <definedName name="A126111110C_Latest">Data5!$AO$19</definedName>
    <definedName name="A126111114L">Data5!$AU$1:$AU$10,Data5!$AU$11:$AU$19</definedName>
    <definedName name="A126111114L_Data">Data5!$AU$11:$AU$19</definedName>
    <definedName name="A126111114L_Latest">Data5!$AU$19</definedName>
    <definedName name="A126111118W">Data4!$GS$1:$GS$10,Data4!$GS$11:$GS$19</definedName>
    <definedName name="A126111118W_Data">Data4!$GS$11:$GS$19</definedName>
    <definedName name="A126111118W_Latest">Data4!$GS$19</definedName>
    <definedName name="A126111122L">Data4!$HB$1:$HB$10,Data4!$HB$11:$HB$19</definedName>
    <definedName name="A126111122L_Data">Data4!$HB$11:$HB$19</definedName>
    <definedName name="A126111122L_Latest">Data4!$HB$19</definedName>
    <definedName name="A126111126W">Data4!$HE$1:$HE$10,Data4!$HE$11:$HE$19</definedName>
    <definedName name="A126111126W_Data">Data4!$HE$11:$HE$19</definedName>
    <definedName name="A126111126W_Latest">Data4!$HE$19</definedName>
    <definedName name="A126111130L">Data4!$IF$1:$IF$10,Data4!$IF$11:$IF$19</definedName>
    <definedName name="A126111130L_Data">Data4!$IF$11:$IF$19</definedName>
    <definedName name="A126111130L_Latest">Data4!$IF$19</definedName>
    <definedName name="A126111134W">Data4!$IL$1:$IL$10,Data4!$IL$11:$IL$19</definedName>
    <definedName name="A126111134W_Data">Data4!$IL$11:$IL$19</definedName>
    <definedName name="A126111134W_Latest">Data4!$IL$19</definedName>
    <definedName name="A126111138F">Data4!$IO$1:$IO$10,Data4!$IO$11:$IO$19</definedName>
    <definedName name="A126111138F_Data">Data4!$IO$11:$IO$19</definedName>
    <definedName name="A126111138F_Latest">Data4!$IO$19</definedName>
    <definedName name="A126111142W">Data5!$T$1:$T$10,Data5!$T$11:$T$19</definedName>
    <definedName name="A126111142W_Data">Data5!$T$11:$T$19</definedName>
    <definedName name="A126111142W_Latest">Data5!$T$19</definedName>
    <definedName name="A126111146F">Data5!$AC$1:$AC$10,Data5!$AC$11:$AC$19</definedName>
    <definedName name="A126111146F_Data">Data5!$AC$11:$AC$19</definedName>
    <definedName name="A126111146F_Latest">Data5!$AC$19</definedName>
    <definedName name="A126111150W">Data4!$HH$1:$HH$10,Data4!$HH$11:$HH$19</definedName>
    <definedName name="A126111150W_Data">Data4!$HH$11:$HH$19</definedName>
    <definedName name="A126111150W_Latest">Data4!$HH$19</definedName>
    <definedName name="A126111154F">Data4!$HQ$1:$HQ$10,Data4!$HQ$11:$HQ$19</definedName>
    <definedName name="A126111154F_Data">Data4!$HQ$11:$HQ$19</definedName>
    <definedName name="A126111154F_Latest">Data4!$HQ$19</definedName>
    <definedName name="A126111158R">Data5!$AF$1:$AF$10,Data5!$AF$11:$AF$19</definedName>
    <definedName name="A126111158R_Data">Data5!$AF$11:$AF$19</definedName>
    <definedName name="A126111158R_Latest">Data5!$AF$19</definedName>
    <definedName name="A126111162F">Data4!$GP$1:$GP$10,Data4!$GP$11:$GP$19</definedName>
    <definedName name="A126111162F_Data">Data4!$GP$11:$GP$19</definedName>
    <definedName name="A126111162F_Latest">Data4!$GP$19</definedName>
    <definedName name="A126111166R">Data4!$GV$1:$GV$10,Data4!$GV$11:$GV$19</definedName>
    <definedName name="A126111166R_Data">Data4!$GV$11:$GV$19</definedName>
    <definedName name="A126111166R_Latest">Data4!$GV$19</definedName>
    <definedName name="A126111170F">Data4!$GY$1:$GY$10,Data4!$GY$11:$GY$19</definedName>
    <definedName name="A126111170F_Data">Data4!$GY$11:$GY$19</definedName>
    <definedName name="A126111170F_Latest">Data4!$GY$19</definedName>
    <definedName name="A126111174R">Data4!$HN$1:$HN$10,Data4!$HN$11:$HN$19</definedName>
    <definedName name="A126111174R_Data">Data4!$HN$11:$HN$19</definedName>
    <definedName name="A126111174R_Latest">Data4!$HN$19</definedName>
    <definedName name="A126111178X">Data5!$H$1:$H$10,Data5!$H$11:$H$19</definedName>
    <definedName name="A126111178X_Data">Data5!$H$11:$H$19</definedName>
    <definedName name="A126111178X_Latest">Data5!$H$19</definedName>
    <definedName name="A126111182R">Data5!$K$1:$K$10,Data5!$K$11:$K$19</definedName>
    <definedName name="A126111182R_Data">Data5!$K$11:$K$19</definedName>
    <definedName name="A126111182R_Latest">Data5!$K$19</definedName>
    <definedName name="A126111186X">Data4!$HT$1:$HT$10,Data4!$HT$11:$HT$19</definedName>
    <definedName name="A126111186X_Data">Data4!$HT$11:$HT$19</definedName>
    <definedName name="A126111186X_Latest">Data4!$HT$19</definedName>
    <definedName name="A126111190R">Data5!$B$1:$B$10,Data5!$B$11:$B$19</definedName>
    <definedName name="A126111190R_Data">Data5!$B$11:$B$19</definedName>
    <definedName name="A126111190R_Latest">Data5!$B$19</definedName>
    <definedName name="A126111194X">Data5!$W$1:$W$10,Data5!$W$11:$W$19</definedName>
    <definedName name="A126111194X_Data">Data5!$W$11:$W$19</definedName>
    <definedName name="A126111194X_Latest">Data5!$W$19</definedName>
    <definedName name="A126111198J">Data1!$IO$1:$IO$10,Data1!$IO$11:$IO$19</definedName>
    <definedName name="A126111198J_Data">Data1!$IO$11:$IO$19</definedName>
    <definedName name="A126111198J_Latest">Data1!$IO$19</definedName>
    <definedName name="A126111202L">Data2!$T$1:$T$10,Data2!$T$11:$T$19</definedName>
    <definedName name="A126111202L_Data">Data2!$T$11:$T$19</definedName>
    <definedName name="A126111202L_Latest">Data2!$T$19</definedName>
    <definedName name="A126111206W">Data2!$AO$1:$AO$10,Data2!$AO$11:$AO$19</definedName>
    <definedName name="A126111206W_Data">Data2!$AO$11:$AO$19</definedName>
    <definedName name="A126111206W_Latest">Data2!$AO$19</definedName>
    <definedName name="A126111210L">Data2!$AC$1:$AC$10,Data2!$AC$11:$AC$19</definedName>
    <definedName name="A126111210L_Data">Data2!$AC$11:$AC$19</definedName>
    <definedName name="A126111210L_Latest">Data2!$AC$19</definedName>
    <definedName name="A126111214W">Data2!$BA$1:$BA$10,Data2!$BA$11:$BA$19</definedName>
    <definedName name="A126111214W_Data">Data2!$BA$11:$BA$19</definedName>
    <definedName name="A126111214W_Latest">Data2!$BA$19</definedName>
    <definedName name="A126111218F">Data2!$B$1:$B$10,Data2!$B$11:$B$19</definedName>
    <definedName name="A126111218F_Data">Data2!$B$11:$B$19</definedName>
    <definedName name="A126111218F_Latest">Data2!$B$19</definedName>
    <definedName name="A126111222W">Data2!$H$1:$H$10,Data2!$H$11:$H$19</definedName>
    <definedName name="A126111222W_Data">Data2!$H$11:$H$19</definedName>
    <definedName name="A126111222W_Latest">Data2!$H$19</definedName>
    <definedName name="A126111226F">Data2!$BG$1:$BG$10,Data2!$BG$11:$BG$19</definedName>
    <definedName name="A126111226F_Data">Data2!$BG$11:$BG$19</definedName>
    <definedName name="A126111226F_Latest">Data2!$BG$19</definedName>
    <definedName name="A126111230W">Data2!$AX$1:$AX$10,Data2!$AX$11:$AX$19</definedName>
    <definedName name="A126111230W_Data">Data2!$AX$11:$AX$19</definedName>
    <definedName name="A126111230W_Latest">Data2!$AX$19</definedName>
    <definedName name="A126111234F">Data2!$BM$1:$BM$10,Data2!$BM$11:$BM$19</definedName>
    <definedName name="A126111234F_Data">Data2!$BM$11:$BM$19</definedName>
    <definedName name="A126111234F_Latest">Data2!$BM$19</definedName>
    <definedName name="A126111238R">Data1!$HZ$1:$HZ$10,Data1!$HZ$11:$HZ$19</definedName>
    <definedName name="A126111238R_Data">Data1!$HZ$11:$HZ$19</definedName>
    <definedName name="A126111238R_Latest">Data1!$HZ$19</definedName>
    <definedName name="A126111242F">Data1!$IL$1:$IL$10,Data1!$IL$11:$IL$19</definedName>
    <definedName name="A126111242F_Data">Data1!$IL$11:$IL$19</definedName>
    <definedName name="A126111242F_Latest">Data1!$IL$19</definedName>
    <definedName name="A126111246R">Data2!$AF$1:$AF$10,Data2!$AF$11:$AF$19</definedName>
    <definedName name="A126111246R_Data">Data2!$AF$11:$AF$19</definedName>
    <definedName name="A126111246R_Latest">Data2!$AF$19</definedName>
    <definedName name="A126111250F">Data2!$BD$1:$BD$10,Data2!$BD$11:$BD$19</definedName>
    <definedName name="A126111250F_Data">Data2!$BD$11:$BD$19</definedName>
    <definedName name="A126111250F_Latest">Data2!$BD$19</definedName>
    <definedName name="A126111254R">Data2!$BJ$1:$BJ$10,Data2!$BJ$11:$BJ$19</definedName>
    <definedName name="A126111254R_Data">Data2!$BJ$11:$BJ$19</definedName>
    <definedName name="A126111254R_Latest">Data2!$BJ$19</definedName>
    <definedName name="A126111258X">Data1!$HH$1:$HH$10,Data1!$HH$11:$HH$19</definedName>
    <definedName name="A126111258X_Data">Data1!$HH$11:$HH$19</definedName>
    <definedName name="A126111258X_Latest">Data1!$HH$19</definedName>
    <definedName name="A126111262R">Data1!$HQ$1:$HQ$10,Data1!$HQ$11:$HQ$19</definedName>
    <definedName name="A126111262R_Data">Data1!$HQ$11:$HQ$19</definedName>
    <definedName name="A126111262R_Latest">Data1!$HQ$19</definedName>
    <definedName name="A126111266X">Data1!$HT$1:$HT$10,Data1!$HT$11:$HT$19</definedName>
    <definedName name="A126111266X_Data">Data1!$HT$11:$HT$19</definedName>
    <definedName name="A126111266X_Latest">Data1!$HT$19</definedName>
    <definedName name="A126111270R">Data2!$E$1:$E$10,Data2!$E$11:$E$19</definedName>
    <definedName name="A126111270R_Data">Data2!$E$11:$E$19</definedName>
    <definedName name="A126111270R_Latest">Data2!$E$19</definedName>
    <definedName name="A126111274X">Data2!$K$1:$K$10,Data2!$K$11:$K$19</definedName>
    <definedName name="A126111274X_Data">Data2!$K$11:$K$19</definedName>
    <definedName name="A126111274X_Latest">Data2!$K$19</definedName>
    <definedName name="A126111278J">Data2!$N$1:$N$10,Data2!$N$11:$N$19</definedName>
    <definedName name="A126111278J_Data">Data2!$N$11:$N$19</definedName>
    <definedName name="A126111278J_Latest">Data2!$N$19</definedName>
    <definedName name="A126111282X">Data2!$AI$1:$AI$10,Data2!$AI$11:$AI$19</definedName>
    <definedName name="A126111282X_Data">Data2!$AI$11:$AI$19</definedName>
    <definedName name="A126111282X_Latest">Data2!$AI$19</definedName>
    <definedName name="A126111286J">Data2!$AR$1:$AR$10,Data2!$AR$11:$AR$19</definedName>
    <definedName name="A126111286J_Data">Data2!$AR$11:$AR$19</definedName>
    <definedName name="A126111286J_Latest">Data2!$AR$19</definedName>
    <definedName name="A126111290X">Data1!$HW$1:$HW$10,Data1!$HW$11:$HW$19</definedName>
    <definedName name="A126111290X_Data">Data1!$HW$11:$HW$19</definedName>
    <definedName name="A126111290X_Latest">Data1!$HW$19</definedName>
    <definedName name="A126111294J">Data1!$IF$1:$IF$10,Data1!$IF$11:$IF$19</definedName>
    <definedName name="A126111294J_Data">Data1!$IF$11:$IF$19</definedName>
    <definedName name="A126111294J_Latest">Data1!$IF$19</definedName>
    <definedName name="A126111298T">Data2!$AU$1:$AU$10,Data2!$AU$11:$AU$19</definedName>
    <definedName name="A126111298T_Data">Data2!$AU$11:$AU$19</definedName>
    <definedName name="A126111298T_Latest">Data2!$AU$19</definedName>
    <definedName name="A126111302W">Data1!$HE$1:$HE$10,Data1!$HE$11:$HE$19</definedName>
    <definedName name="A126111302W_Data">Data1!$HE$11:$HE$19</definedName>
    <definedName name="A126111302W_Latest">Data1!$HE$19</definedName>
    <definedName name="A126111306F">Data1!$HK$1:$HK$10,Data1!$HK$11:$HK$19</definedName>
    <definedName name="A126111306F_Data">Data1!$HK$11:$HK$19</definedName>
    <definedName name="A126111306F_Latest">Data1!$HK$19</definedName>
    <definedName name="A126111310W">Data1!$HN$1:$HN$10,Data1!$HN$11:$HN$19</definedName>
    <definedName name="A126111310W_Data">Data1!$HN$11:$HN$19</definedName>
    <definedName name="A126111310W_Latest">Data1!$HN$19</definedName>
    <definedName name="A126111314F">Data1!$IC$1:$IC$10,Data1!$IC$11:$IC$19</definedName>
    <definedName name="A126111314F_Data">Data1!$IC$11:$IC$19</definedName>
    <definedName name="A126111314F_Latest">Data1!$IC$19</definedName>
    <definedName name="A126111318R">Data2!$W$1:$W$10,Data2!$W$11:$W$19</definedName>
    <definedName name="A126111318R_Data">Data2!$W$11:$W$19</definedName>
    <definedName name="A126111318R_Latest">Data2!$W$19</definedName>
    <definedName name="A126111322F">Data2!$Z$1:$Z$10,Data2!$Z$11:$Z$19</definedName>
    <definedName name="A126111322F_Data">Data2!$Z$11:$Z$19</definedName>
    <definedName name="A126111322F_Latest">Data2!$Z$19</definedName>
    <definedName name="A126111326R">Data1!$II$1:$II$10,Data1!$II$11:$II$19</definedName>
    <definedName name="A126111326R_Data">Data1!$II$11:$II$19</definedName>
    <definedName name="A126111326R_Latest">Data1!$II$19</definedName>
    <definedName name="A126111330F">Data2!$Q$1:$Q$10,Data2!$Q$11:$Q$19</definedName>
    <definedName name="A126111330F_Data">Data2!$Q$11:$Q$19</definedName>
    <definedName name="A126111330F_Latest">Data2!$Q$19</definedName>
    <definedName name="A126111334R">Data2!$AL$1:$AL$10,Data2!$AL$11:$AL$19</definedName>
    <definedName name="A126111334R_Data">Data2!$AL$11:$AL$19</definedName>
    <definedName name="A126111334R_Latest">Data2!$AL$19</definedName>
    <definedName name="A126112458K">Data3!$BL$1:$BL$10,Data3!$BL$11:$BL$19</definedName>
    <definedName name="A126112458K_Data">Data3!$BL$11:$BL$19</definedName>
    <definedName name="A126112458K_Latest">Data3!$BL$19</definedName>
    <definedName name="A126112462A">Data3!$CG$1:$CG$10,Data3!$CG$11:$CG$19</definedName>
    <definedName name="A126112462A_Data">Data3!$CG$11:$CG$19</definedName>
    <definedName name="A126112462A_Latest">Data3!$CG$19</definedName>
    <definedName name="A126112466K">Data3!$DB$1:$DB$10,Data3!$DB$11:$DB$19</definedName>
    <definedName name="A126112466K_Data">Data3!$DB$11:$DB$19</definedName>
    <definedName name="A126112466K_Latest">Data3!$DB$19</definedName>
    <definedName name="A126112470A">Data3!$CP$1:$CP$10,Data3!$CP$11:$CP$19</definedName>
    <definedName name="A126112470A_Data">Data3!$CP$11:$CP$19</definedName>
    <definedName name="A126112470A_Latest">Data3!$CP$19</definedName>
    <definedName name="A126112474K">Data3!$DN$1:$DN$10,Data3!$DN$11:$DN$19</definedName>
    <definedName name="A126112474K_Data">Data3!$DN$11:$DN$19</definedName>
    <definedName name="A126112474K_Latest">Data3!$DN$19</definedName>
    <definedName name="A126112478V">Data3!$BO$1:$BO$10,Data3!$BO$11:$BO$19</definedName>
    <definedName name="A126112478V_Data">Data3!$BO$11:$BO$19</definedName>
    <definedName name="A126112478V_Latest">Data3!$BO$19</definedName>
    <definedName name="A126112482K">Data3!$BU$1:$BU$10,Data3!$BU$11:$BU$19</definedName>
    <definedName name="A126112482K_Data">Data3!$BU$11:$BU$19</definedName>
    <definedName name="A126112482K_Latest">Data3!$BU$19</definedName>
    <definedName name="A126112486V">Data3!$DT$1:$DT$10,Data3!$DT$11:$DT$19</definedName>
    <definedName name="A126112486V_Data">Data3!$DT$11:$DT$19</definedName>
    <definedName name="A126112486V_Latest">Data3!$DT$19</definedName>
    <definedName name="A126112490K">Data3!$DK$1:$DK$10,Data3!$DK$11:$DK$19</definedName>
    <definedName name="A126112490K_Data">Data3!$DK$11:$DK$19</definedName>
    <definedName name="A126112490K_Latest">Data3!$DK$19</definedName>
    <definedName name="A126112494V">Data3!$DZ$1:$DZ$10,Data3!$DZ$11:$DZ$19</definedName>
    <definedName name="A126112494V_Data">Data3!$DZ$11:$DZ$19</definedName>
    <definedName name="A126112494V_Latest">Data3!$DZ$19</definedName>
    <definedName name="A126112498C">Data3!$AW$1:$AW$10,Data3!$AW$11:$AW$19</definedName>
    <definedName name="A126112498C_Data">Data3!$AW$11:$AW$19</definedName>
    <definedName name="A126112498C_Latest">Data3!$AW$19</definedName>
    <definedName name="A126112502J">Data3!$BI$1:$BI$10,Data3!$BI$11:$BI$19</definedName>
    <definedName name="A126112502J_Data">Data3!$BI$11:$BI$19</definedName>
    <definedName name="A126112502J_Latest">Data3!$BI$19</definedName>
    <definedName name="A126112506T">Data3!$CS$1:$CS$10,Data3!$CS$11:$CS$19</definedName>
    <definedName name="A126112506T_Data">Data3!$CS$11:$CS$19</definedName>
    <definedName name="A126112506T_Latest">Data3!$CS$19</definedName>
    <definedName name="A126112510J">Data3!$DQ$1:$DQ$10,Data3!$DQ$11:$DQ$19</definedName>
    <definedName name="A126112510J_Data">Data3!$DQ$11:$DQ$19</definedName>
    <definedName name="A126112510J_Latest">Data3!$DQ$19</definedName>
    <definedName name="A126112514T">Data3!$DW$1:$DW$10,Data3!$DW$11:$DW$19</definedName>
    <definedName name="A126112514T_Data">Data3!$DW$11:$DW$19</definedName>
    <definedName name="A126112514T_Latest">Data3!$DW$19</definedName>
    <definedName name="A126112518A">Data3!$AE$1:$AE$10,Data3!$AE$11:$AE$19</definedName>
    <definedName name="A126112518A_Data">Data3!$AE$11:$AE$19</definedName>
    <definedName name="A126112518A_Latest">Data3!$AE$19</definedName>
    <definedName name="A126112522T">Data3!$AN$1:$AN$10,Data3!$AN$11:$AN$19</definedName>
    <definedName name="A126112522T_Data">Data3!$AN$11:$AN$19</definedName>
    <definedName name="A126112522T_Latest">Data3!$AN$19</definedName>
    <definedName name="A126112526A">Data3!$AQ$1:$AQ$10,Data3!$AQ$11:$AQ$19</definedName>
    <definedName name="A126112526A_Data">Data3!$AQ$11:$AQ$19</definedName>
    <definedName name="A126112526A_Latest">Data3!$AQ$19</definedName>
    <definedName name="A126112530T">Data3!$BR$1:$BR$10,Data3!$BR$11:$BR$19</definedName>
    <definedName name="A126112530T_Data">Data3!$BR$11:$BR$19</definedName>
    <definedName name="A126112530T_Latest">Data3!$BR$19</definedName>
    <definedName name="A126112534A">Data3!$BX$1:$BX$10,Data3!$BX$11:$BX$19</definedName>
    <definedName name="A126112534A_Data">Data3!$BX$11:$BX$19</definedName>
    <definedName name="A126112534A_Latest">Data3!$BX$19</definedName>
    <definedName name="A126112538K">Data3!$CA$1:$CA$10,Data3!$CA$11:$CA$19</definedName>
    <definedName name="A126112538K_Data">Data3!$CA$11:$CA$19</definedName>
    <definedName name="A126112538K_Latest">Data3!$CA$19</definedName>
    <definedName name="A126112542A">Data3!$CV$1:$CV$10,Data3!$CV$11:$CV$19</definedName>
    <definedName name="A126112542A_Data">Data3!$CV$11:$CV$19</definedName>
    <definedName name="A126112542A_Latest">Data3!$CV$19</definedName>
    <definedName name="A126112546K">Data3!$DE$1:$DE$10,Data3!$DE$11:$DE$19</definedName>
    <definedName name="A126112546K_Data">Data3!$DE$11:$DE$19</definedName>
    <definedName name="A126112546K_Latest">Data3!$DE$19</definedName>
    <definedName name="A126112550A">Data3!$AT$1:$AT$10,Data3!$AT$11:$AT$19</definedName>
    <definedName name="A126112550A_Data">Data3!$AT$11:$AT$19</definedName>
    <definedName name="A126112550A_Latest">Data3!$AT$19</definedName>
    <definedName name="A126112554K">Data3!$BC$1:$BC$10,Data3!$BC$11:$BC$19</definedName>
    <definedName name="A126112554K_Data">Data3!$BC$11:$BC$19</definedName>
    <definedName name="A126112554K_Latest">Data3!$BC$19</definedName>
    <definedName name="A126112558V">Data3!$DH$1:$DH$10,Data3!$DH$11:$DH$19</definedName>
    <definedName name="A126112558V_Data">Data3!$DH$11:$DH$19</definedName>
    <definedName name="A126112558V_Latest">Data3!$DH$19</definedName>
    <definedName name="A126112562K">Data3!$AB$1:$AB$10,Data3!$AB$11:$AB$19</definedName>
    <definedName name="A126112562K_Data">Data3!$AB$11:$AB$19</definedName>
    <definedName name="A126112562K_Latest">Data3!$AB$19</definedName>
    <definedName name="A126112566V">Data3!$AH$1:$AH$10,Data3!$AH$11:$AH$19</definedName>
    <definedName name="A126112566V_Data">Data3!$AH$11:$AH$19</definedName>
    <definedName name="A126112566V_Latest">Data3!$AH$19</definedName>
    <definedName name="A126112570K">Data3!$AK$1:$AK$10,Data3!$AK$11:$AK$19</definedName>
    <definedName name="A126112570K_Data">Data3!$AK$11:$AK$19</definedName>
    <definedName name="A126112570K_Latest">Data3!$AK$19</definedName>
    <definedName name="A126112574V">Data3!$AZ$1:$AZ$10,Data3!$AZ$11:$AZ$19</definedName>
    <definedName name="A126112574V_Data">Data3!$AZ$11:$AZ$19</definedName>
    <definedName name="A126112574V_Latest">Data3!$AZ$19</definedName>
    <definedName name="A126112578C">Data3!$CJ$1:$CJ$10,Data3!$CJ$11:$CJ$19</definedName>
    <definedName name="A126112578C_Data">Data3!$CJ$11:$CJ$19</definedName>
    <definedName name="A126112578C_Latest">Data3!$CJ$19</definedName>
    <definedName name="A126112582V">Data3!$CM$1:$CM$10,Data3!$CM$11:$CM$19</definedName>
    <definedName name="A126112582V_Data">Data3!$CM$11:$CM$19</definedName>
    <definedName name="A126112582V_Latest">Data3!$CM$19</definedName>
    <definedName name="A126112586C">Data3!$BF$1:$BF$10,Data3!$BF$11:$BF$19</definedName>
    <definedName name="A126112586C_Data">Data3!$BF$11:$BF$19</definedName>
    <definedName name="A126112586C_Latest">Data3!$BF$19</definedName>
    <definedName name="A126112590V">Data3!$CD$1:$CD$10,Data3!$CD$11:$CD$19</definedName>
    <definedName name="A126112590V_Data">Data3!$CD$11:$CD$19</definedName>
    <definedName name="A126112590V_Latest">Data3!$CD$19</definedName>
    <definedName name="A126112594C">Data3!$CY$1:$CY$10,Data3!$CY$11:$CY$19</definedName>
    <definedName name="A126112594C_Data">Data3!$CY$11:$CY$19</definedName>
    <definedName name="A126112594C_Latest">Data3!$CY$19</definedName>
    <definedName name="A126113718L">Data1!$EN$1:$EN$10,Data1!$EN$11:$EN$19</definedName>
    <definedName name="A126113718L_Data">Data1!$EN$11:$EN$19</definedName>
    <definedName name="A126113718L_Latest">Data1!$EN$19</definedName>
    <definedName name="A126113722C">Data1!$FI$1:$FI$10,Data1!$FI$11:$FI$19</definedName>
    <definedName name="A126113722C_Data">Data1!$FI$11:$FI$19</definedName>
    <definedName name="A126113722C_Latest">Data1!$FI$19</definedName>
    <definedName name="A126113726L">Data1!$GD$1:$GD$10,Data1!$GD$11:$GD$19</definedName>
    <definedName name="A126113726L_Data">Data1!$GD$11:$GD$19</definedName>
    <definedName name="A126113726L_Latest">Data1!$GD$19</definedName>
    <definedName name="A126113730C">Data1!$FR$1:$FR$10,Data1!$FR$11:$FR$19</definedName>
    <definedName name="A126113730C_Data">Data1!$FR$11:$FR$19</definedName>
    <definedName name="A126113730C_Latest">Data1!$FR$19</definedName>
    <definedName name="A126113734L">Data1!$GP$1:$GP$10,Data1!$GP$11:$GP$19</definedName>
    <definedName name="A126113734L_Data">Data1!$GP$11:$GP$19</definedName>
    <definedName name="A126113734L_Latest">Data1!$GP$19</definedName>
    <definedName name="A126113738W">Data1!$EQ$1:$EQ$10,Data1!$EQ$11:$EQ$19</definedName>
    <definedName name="A126113738W_Data">Data1!$EQ$11:$EQ$19</definedName>
    <definedName name="A126113738W_Latest">Data1!$EQ$19</definedName>
    <definedName name="A126113742L">Data1!$EW$1:$EW$10,Data1!$EW$11:$EW$19</definedName>
    <definedName name="A126113742L_Data">Data1!$EW$11:$EW$19</definedName>
    <definedName name="A126113742L_Latest">Data1!$EW$19</definedName>
    <definedName name="A126113746W">Data1!$GV$1:$GV$10,Data1!$GV$11:$GV$19</definedName>
    <definedName name="A126113746W_Data">Data1!$GV$11:$GV$19</definedName>
    <definedName name="A126113746W_Latest">Data1!$GV$19</definedName>
    <definedName name="A126113750L">Data1!$GM$1:$GM$10,Data1!$GM$11:$GM$19</definedName>
    <definedName name="A126113750L_Data">Data1!$GM$11:$GM$19</definedName>
    <definedName name="A126113750L_Latest">Data1!$GM$19</definedName>
    <definedName name="A126113754W">Data1!$HB$1:$HB$10,Data1!$HB$11:$HB$19</definedName>
    <definedName name="A126113754W_Data">Data1!$HB$11:$HB$19</definedName>
    <definedName name="A126113754W_Latest">Data1!$HB$19</definedName>
    <definedName name="A126113758F">Data1!$DY$1:$DY$10,Data1!$DY$11:$DY$19</definedName>
    <definedName name="A126113758F_Data">Data1!$DY$11:$DY$19</definedName>
    <definedName name="A126113758F_Latest">Data1!$DY$19</definedName>
    <definedName name="A126113762W">Data1!$EK$1:$EK$10,Data1!$EK$11:$EK$19</definedName>
    <definedName name="A126113762W_Data">Data1!$EK$11:$EK$19</definedName>
    <definedName name="A126113762W_Latest">Data1!$EK$19</definedName>
    <definedName name="A126113766F">Data1!$FU$1:$FU$10,Data1!$FU$11:$FU$19</definedName>
    <definedName name="A126113766F_Data">Data1!$FU$11:$FU$19</definedName>
    <definedName name="A126113766F_Latest">Data1!$FU$19</definedName>
    <definedName name="A126113770W">Data1!$GS$1:$GS$10,Data1!$GS$11:$GS$19</definedName>
    <definedName name="A126113770W_Data">Data1!$GS$11:$GS$19</definedName>
    <definedName name="A126113770W_Latest">Data1!$GS$19</definedName>
    <definedName name="A126113774F">Data1!$GY$1:$GY$10,Data1!$GY$11:$GY$19</definedName>
    <definedName name="A126113774F_Data">Data1!$GY$11:$GY$19</definedName>
    <definedName name="A126113774F_Latest">Data1!$GY$19</definedName>
    <definedName name="A126113778R">Data1!$DG$1:$DG$10,Data1!$DG$11:$DG$19</definedName>
    <definedName name="A126113778R_Data">Data1!$DG$11:$DG$19</definedName>
    <definedName name="A126113778R_Latest">Data1!$DG$19</definedName>
    <definedName name="A126113782F">Data1!$DP$1:$DP$10,Data1!$DP$11:$DP$19</definedName>
    <definedName name="A126113782F_Data">Data1!$DP$11:$DP$19</definedName>
    <definedName name="A126113782F_Latest">Data1!$DP$19</definedName>
    <definedName name="A126113786R">Data1!$DS$1:$DS$10,Data1!$DS$11:$DS$19</definedName>
    <definedName name="A126113786R_Data">Data1!$DS$11:$DS$19</definedName>
    <definedName name="A126113786R_Latest">Data1!$DS$19</definedName>
    <definedName name="A126113790F">Data1!$ET$1:$ET$10,Data1!$ET$11:$ET$19</definedName>
    <definedName name="A126113790F_Data">Data1!$ET$11:$ET$19</definedName>
    <definedName name="A126113790F_Latest">Data1!$ET$19</definedName>
    <definedName name="A126113794R">Data1!$EZ$1:$EZ$10,Data1!$EZ$11:$EZ$19</definedName>
    <definedName name="A126113794R_Data">Data1!$EZ$11:$EZ$19</definedName>
    <definedName name="A126113794R_Latest">Data1!$EZ$19</definedName>
    <definedName name="A126113798X">Data1!$FC$1:$FC$10,Data1!$FC$11:$FC$19</definedName>
    <definedName name="A126113798X_Data">Data1!$FC$11:$FC$19</definedName>
    <definedName name="A126113798X_Latest">Data1!$FC$19</definedName>
    <definedName name="A126113802C">Data1!$FX$1:$FX$10,Data1!$FX$11:$FX$19</definedName>
    <definedName name="A126113802C_Data">Data1!$FX$11:$FX$19</definedName>
    <definedName name="A126113802C_Latest">Data1!$FX$19</definedName>
    <definedName name="A126113806L">Data1!$GG$1:$GG$10,Data1!$GG$11:$GG$19</definedName>
    <definedName name="A126113806L_Data">Data1!$GG$11:$GG$19</definedName>
    <definedName name="A126113806L_Latest">Data1!$GG$19</definedName>
    <definedName name="A126113810C">Data1!$DV$1:$DV$10,Data1!$DV$11:$DV$19</definedName>
    <definedName name="A126113810C_Data">Data1!$DV$11:$DV$19</definedName>
    <definedName name="A126113810C_Latest">Data1!$DV$19</definedName>
    <definedName name="A126113814L">Data1!$EE$1:$EE$10,Data1!$EE$11:$EE$19</definedName>
    <definedName name="A126113814L_Data">Data1!$EE$11:$EE$19</definedName>
    <definedName name="A126113814L_Latest">Data1!$EE$19</definedName>
    <definedName name="A126113818W">Data1!$GJ$1:$GJ$10,Data1!$GJ$11:$GJ$19</definedName>
    <definedName name="A126113818W_Data">Data1!$GJ$11:$GJ$19</definedName>
    <definedName name="A126113818W_Latest">Data1!$GJ$19</definedName>
    <definedName name="A126113822L">Data1!$DD$1:$DD$10,Data1!$DD$11:$DD$19</definedName>
    <definedName name="A126113822L_Data">Data1!$DD$11:$DD$19</definedName>
    <definedName name="A126113822L_Latest">Data1!$DD$19</definedName>
    <definedName name="A126113826W">Data1!$DJ$1:$DJ$10,Data1!$DJ$11:$DJ$19</definedName>
    <definedName name="A126113826W_Data">Data1!$DJ$11:$DJ$19</definedName>
    <definedName name="A126113826W_Latest">Data1!$DJ$19</definedName>
    <definedName name="A126113830L">Data1!$DM$1:$DM$10,Data1!$DM$11:$DM$19</definedName>
    <definedName name="A126113830L_Data">Data1!$DM$11:$DM$19</definedName>
    <definedName name="A126113830L_Latest">Data1!$DM$19</definedName>
    <definedName name="A126113834W">Data1!$EB$1:$EB$10,Data1!$EB$11:$EB$19</definedName>
    <definedName name="A126113834W_Data">Data1!$EB$11:$EB$19</definedName>
    <definedName name="A126113834W_Latest">Data1!$EB$19</definedName>
    <definedName name="A126113838F">Data1!$FL$1:$FL$10,Data1!$FL$11:$FL$19</definedName>
    <definedName name="A126113838F_Data">Data1!$FL$11:$FL$19</definedName>
    <definedName name="A126113838F_Latest">Data1!$FL$19</definedName>
    <definedName name="A126113842W">Data1!$FO$1:$FO$10,Data1!$FO$11:$FO$19</definedName>
    <definedName name="A126113842W_Data">Data1!$FO$11:$FO$19</definedName>
    <definedName name="A126113842W_Latest">Data1!$FO$19</definedName>
    <definedName name="A126113846F">Data1!$EH$1:$EH$10,Data1!$EH$11:$EH$19</definedName>
    <definedName name="A126113846F_Data">Data1!$EH$11:$EH$19</definedName>
    <definedName name="A126113846F_Latest">Data1!$EH$19</definedName>
    <definedName name="A126113850W">Data1!$FF$1:$FF$10,Data1!$FF$11:$FF$19</definedName>
    <definedName name="A126113850W_Data">Data1!$FF$11:$FF$19</definedName>
    <definedName name="A126113850W_Latest">Data1!$FF$19</definedName>
    <definedName name="A126113854F">Data1!$GA$1:$GA$10,Data1!$GA$11:$GA$19</definedName>
    <definedName name="A126113854F_Data">Data1!$GA$11:$GA$19</definedName>
    <definedName name="A126113854F_Latest">Data1!$GA$19</definedName>
    <definedName name="A126114978A">Data2!$CZ$1:$CZ$10,Data2!$CZ$11:$CZ$19</definedName>
    <definedName name="A126114978A_Data">Data2!$CZ$11:$CZ$19</definedName>
    <definedName name="A126114978A_Latest">Data2!$CZ$19</definedName>
    <definedName name="A126114982T">Data2!$DU$1:$DU$10,Data2!$DU$11:$DU$19</definedName>
    <definedName name="A126114982T_Data">Data2!$DU$11:$DU$19</definedName>
    <definedName name="A126114982T_Latest">Data2!$DU$19</definedName>
    <definedName name="A126114986A">Data2!$EP$1:$EP$10,Data2!$EP$11:$EP$19</definedName>
    <definedName name="A126114986A_Data">Data2!$EP$11:$EP$19</definedName>
    <definedName name="A126114986A_Latest">Data2!$EP$19</definedName>
    <definedName name="A126114990T">Data2!$ED$1:$ED$10,Data2!$ED$11:$ED$19</definedName>
    <definedName name="A126114990T_Data">Data2!$ED$11:$ED$19</definedName>
    <definedName name="A126114990T_Latest">Data2!$ED$19</definedName>
    <definedName name="A126114994A">Data2!$FB$1:$FB$10,Data2!$FB$11:$FB$19</definedName>
    <definedName name="A126114994A_Data">Data2!$FB$11:$FB$19</definedName>
    <definedName name="A126114994A_Latest">Data2!$FB$19</definedName>
    <definedName name="A126114998K">Data2!$DC$1:$DC$10,Data2!$DC$11:$DC$19</definedName>
    <definedName name="A126114998K_Data">Data2!$DC$11:$DC$19</definedName>
    <definedName name="A126114998K_Latest">Data2!$DC$19</definedName>
    <definedName name="A126115002T">Data2!$DI$1:$DI$10,Data2!$DI$11:$DI$19</definedName>
    <definedName name="A126115002T_Data">Data2!$DI$11:$DI$19</definedName>
    <definedName name="A126115002T_Latest">Data2!$DI$19</definedName>
    <definedName name="A126115006A">Data2!$FH$1:$FH$10,Data2!$FH$11:$FH$19</definedName>
    <definedName name="A126115006A_Data">Data2!$FH$11:$FH$19</definedName>
    <definedName name="A126115006A_Latest">Data2!$FH$19</definedName>
    <definedName name="A126115010T">Data2!$EY$1:$EY$10,Data2!$EY$11:$EY$19</definedName>
    <definedName name="A126115010T_Data">Data2!$EY$11:$EY$19</definedName>
    <definedName name="A126115010T_Latest">Data2!$EY$19</definedName>
    <definedName name="A126115014A">Data2!$FN$1:$FN$10,Data2!$FN$11:$FN$19</definedName>
    <definedName name="A126115014A_Data">Data2!$FN$11:$FN$19</definedName>
    <definedName name="A126115014A_Latest">Data2!$FN$19</definedName>
    <definedName name="A126115018K">Data2!$CK$1:$CK$10,Data2!$CK$11:$CK$19</definedName>
    <definedName name="A126115018K_Data">Data2!$CK$11:$CK$19</definedName>
    <definedName name="A126115018K_Latest">Data2!$CK$19</definedName>
    <definedName name="A126115022A">Data2!$CW$1:$CW$10,Data2!$CW$11:$CW$19</definedName>
    <definedName name="A126115022A_Data">Data2!$CW$11:$CW$19</definedName>
    <definedName name="A126115022A_Latest">Data2!$CW$19</definedName>
    <definedName name="A126115026K">Data2!$EG$1:$EG$10,Data2!$EG$11:$EG$19</definedName>
    <definedName name="A126115026K_Data">Data2!$EG$11:$EG$19</definedName>
    <definedName name="A126115026K_Latest">Data2!$EG$19</definedName>
    <definedName name="A126115030A">Data2!$FE$1:$FE$10,Data2!$FE$11:$FE$19</definedName>
    <definedName name="A126115030A_Data">Data2!$FE$11:$FE$19</definedName>
    <definedName name="A126115030A_Latest">Data2!$FE$19</definedName>
    <definedName name="A126115034K">Data2!$FK$1:$FK$10,Data2!$FK$11:$FK$19</definedName>
    <definedName name="A126115034K_Data">Data2!$FK$11:$FK$19</definedName>
    <definedName name="A126115034K_Latest">Data2!$FK$19</definedName>
    <definedName name="A126115038V">Data2!$BS$1:$BS$10,Data2!$BS$11:$BS$19</definedName>
    <definedName name="A126115038V_Data">Data2!$BS$11:$BS$19</definedName>
    <definedName name="A126115038V_Latest">Data2!$BS$19</definedName>
    <definedName name="A126115042K">Data2!$CB$1:$CB$10,Data2!$CB$11:$CB$19</definedName>
    <definedName name="A126115042K_Data">Data2!$CB$11:$CB$19</definedName>
    <definedName name="A126115042K_Latest">Data2!$CB$19</definedName>
    <definedName name="A126115046V">Data2!$CE$1:$CE$10,Data2!$CE$11:$CE$19</definedName>
    <definedName name="A126115046V_Data">Data2!$CE$11:$CE$19</definedName>
    <definedName name="A126115046V_Latest">Data2!$CE$19</definedName>
    <definedName name="A126115050K">Data2!$DF$1:$DF$10,Data2!$DF$11:$DF$19</definedName>
    <definedName name="A126115050K_Data">Data2!$DF$11:$DF$19</definedName>
    <definedName name="A126115050K_Latest">Data2!$DF$19</definedName>
    <definedName name="A126115054V">Data2!$DL$1:$DL$10,Data2!$DL$11:$DL$19</definedName>
    <definedName name="A126115054V_Data">Data2!$DL$11:$DL$19</definedName>
    <definedName name="A126115054V_Latest">Data2!$DL$19</definedName>
    <definedName name="A126115058C">Data2!$DO$1:$DO$10,Data2!$DO$11:$DO$19</definedName>
    <definedName name="A126115058C_Data">Data2!$DO$11:$DO$19</definedName>
    <definedName name="A126115058C_Latest">Data2!$DO$19</definedName>
    <definedName name="A126115062V">Data2!$EJ$1:$EJ$10,Data2!$EJ$11:$EJ$19</definedName>
    <definedName name="A126115062V_Data">Data2!$EJ$11:$EJ$19</definedName>
    <definedName name="A126115062V_Latest">Data2!$EJ$19</definedName>
    <definedName name="A126115066C">Data2!$ES$1:$ES$10,Data2!$ES$11:$ES$19</definedName>
    <definedName name="A126115066C_Data">Data2!$ES$11:$ES$19</definedName>
    <definedName name="A126115066C_Latest">Data2!$ES$19</definedName>
    <definedName name="A126115070V">Data2!$CH$1:$CH$10,Data2!$CH$11:$CH$19</definedName>
    <definedName name="A126115070V_Data">Data2!$CH$11:$CH$19</definedName>
    <definedName name="A126115070V_Latest">Data2!$CH$19</definedName>
    <definedName name="A126115074C">Data2!$CQ$1:$CQ$10,Data2!$CQ$11:$CQ$19</definedName>
    <definedName name="A126115074C_Data">Data2!$CQ$11:$CQ$19</definedName>
    <definedName name="A126115074C_Latest">Data2!$CQ$19</definedName>
    <definedName name="A126115078L">Data2!$EV$1:$EV$10,Data2!$EV$11:$EV$19</definedName>
    <definedName name="A126115078L_Data">Data2!$EV$11:$EV$19</definedName>
    <definedName name="A126115078L_Latest">Data2!$EV$19</definedName>
    <definedName name="A126115082C">Data2!$BP$1:$BP$10,Data2!$BP$11:$BP$19</definedName>
    <definedName name="A126115082C_Data">Data2!$BP$11:$BP$19</definedName>
    <definedName name="A126115082C_Latest">Data2!$BP$19</definedName>
    <definedName name="A126115086L">Data2!$BV$1:$BV$10,Data2!$BV$11:$BV$19</definedName>
    <definedName name="A126115086L_Data">Data2!$BV$11:$BV$19</definedName>
    <definedName name="A126115086L_Latest">Data2!$BV$19</definedName>
    <definedName name="A126115090C">Data2!$BY$1:$BY$10,Data2!$BY$11:$BY$19</definedName>
    <definedName name="A126115090C_Data">Data2!$BY$11:$BY$19</definedName>
    <definedName name="A126115090C_Latest">Data2!$BY$19</definedName>
    <definedName name="A126115094L">Data2!$CN$1:$CN$10,Data2!$CN$11:$CN$19</definedName>
    <definedName name="A126115094L_Data">Data2!$CN$11:$CN$19</definedName>
    <definedName name="A126115094L_Latest">Data2!$CN$19</definedName>
    <definedName name="A126115098W">Data2!$DX$1:$DX$10,Data2!$DX$11:$DX$19</definedName>
    <definedName name="A126115098W_Data">Data2!$DX$11:$DX$19</definedName>
    <definedName name="A126115098W_Latest">Data2!$DX$19</definedName>
    <definedName name="A126115102A">Data2!$EA$1:$EA$10,Data2!$EA$11:$EA$19</definedName>
    <definedName name="A126115102A_Data">Data2!$EA$11:$EA$19</definedName>
    <definedName name="A126115102A_Latest">Data2!$EA$19</definedName>
    <definedName name="A126115106K">Data2!$CT$1:$CT$10,Data2!$CT$11:$CT$19</definedName>
    <definedName name="A126115106K_Data">Data2!$CT$11:$CT$19</definedName>
    <definedName name="A126115106K_Latest">Data2!$CT$19</definedName>
    <definedName name="A126115110A">Data2!$DR$1:$DR$10,Data2!$DR$11:$DR$19</definedName>
    <definedName name="A126115110A_Data">Data2!$DR$11:$DR$19</definedName>
    <definedName name="A126115110A_Latest">Data2!$DR$19</definedName>
    <definedName name="A126115114K">Data2!$EM$1:$EM$10,Data2!$EM$11:$EM$19</definedName>
    <definedName name="A126115114K_Data">Data2!$EM$11:$EM$19</definedName>
    <definedName name="A126115114K_Latest">Data2!$EM$19</definedName>
    <definedName name="A126116238F">Data2!$HA$1:$HA$10,Data2!$HA$11:$HA$19</definedName>
    <definedName name="A126116238F_Data">Data2!$HA$11:$HA$19</definedName>
    <definedName name="A126116238F_Latest">Data2!$HA$19</definedName>
    <definedName name="A126116242W">Data2!$HV$1:$HV$10,Data2!$HV$11:$HV$19</definedName>
    <definedName name="A126116242W_Data">Data2!$HV$11:$HV$19</definedName>
    <definedName name="A126116242W_Latest">Data2!$HV$19</definedName>
    <definedName name="A126116246F">Data2!$IQ$1:$IQ$10,Data2!$IQ$11:$IQ$19</definedName>
    <definedName name="A126116246F_Data">Data2!$IQ$11:$IQ$19</definedName>
    <definedName name="A126116246F_Latest">Data2!$IQ$19</definedName>
    <definedName name="A126116250W">Data2!$IE$1:$IE$10,Data2!$IE$11:$IE$19</definedName>
    <definedName name="A126116250W_Data">Data2!$IE$11:$IE$19</definedName>
    <definedName name="A126116250W_Latest">Data2!$IE$19</definedName>
    <definedName name="A126116254F">Data3!$M$1:$M$10,Data3!$M$11:$M$19</definedName>
    <definedName name="A126116254F_Data">Data3!$M$11:$M$19</definedName>
    <definedName name="A126116254F_Latest">Data3!$M$19</definedName>
    <definedName name="A126116258R">Data2!$HD$1:$HD$10,Data2!$HD$11:$HD$19</definedName>
    <definedName name="A126116258R_Data">Data2!$HD$11:$HD$19</definedName>
    <definedName name="A126116258R_Latest">Data2!$HD$19</definedName>
    <definedName name="A126116262F">Data2!$HJ$1:$HJ$10,Data2!$HJ$11:$HJ$19</definedName>
    <definedName name="A126116262F_Data">Data2!$HJ$11:$HJ$19</definedName>
    <definedName name="A126116262F_Latest">Data2!$HJ$19</definedName>
    <definedName name="A126116266R">Data3!$S$1:$S$10,Data3!$S$11:$S$19</definedName>
    <definedName name="A126116266R_Data">Data3!$S$11:$S$19</definedName>
    <definedName name="A126116266R_Latest">Data3!$S$19</definedName>
    <definedName name="A126116270F">Data3!$J$1:$J$10,Data3!$J$11:$J$19</definedName>
    <definedName name="A126116270F_Data">Data3!$J$11:$J$19</definedName>
    <definedName name="A126116270F_Latest">Data3!$J$19</definedName>
    <definedName name="A126116274R">Data3!$Y$1:$Y$10,Data3!$Y$11:$Y$19</definedName>
    <definedName name="A126116274R_Data">Data3!$Y$11:$Y$19</definedName>
    <definedName name="A126116274R_Latest">Data3!$Y$19</definedName>
    <definedName name="A126116278X">Data2!$GL$1:$GL$10,Data2!$GL$11:$GL$19</definedName>
    <definedName name="A126116278X_Data">Data2!$GL$11:$GL$19</definedName>
    <definedName name="A126116278X_Latest">Data2!$GL$19</definedName>
    <definedName name="A126116282R">Data2!$GX$1:$GX$10,Data2!$GX$11:$GX$19</definedName>
    <definedName name="A126116282R_Data">Data2!$GX$11:$GX$19</definedName>
    <definedName name="A126116282R_Latest">Data2!$GX$19</definedName>
    <definedName name="A126116286X">Data2!$IH$1:$IH$10,Data2!$IH$11:$IH$19</definedName>
    <definedName name="A126116286X_Data">Data2!$IH$11:$IH$19</definedName>
    <definedName name="A126116286X_Latest">Data2!$IH$19</definedName>
    <definedName name="A126116290R">Data3!$P$1:$P$10,Data3!$P$11:$P$19</definedName>
    <definedName name="A126116290R_Data">Data3!$P$11:$P$19</definedName>
    <definedName name="A126116290R_Latest">Data3!$P$19</definedName>
    <definedName name="A126116294X">Data3!$V$1:$V$10,Data3!$V$11:$V$19</definedName>
    <definedName name="A126116294X_Data">Data3!$V$11:$V$19</definedName>
    <definedName name="A126116294X_Latest">Data3!$V$19</definedName>
    <definedName name="A126116298J">Data2!$FT$1:$FT$10,Data2!$FT$11:$FT$19</definedName>
    <definedName name="A126116298J_Data">Data2!$FT$11:$FT$19</definedName>
    <definedName name="A126116298J_Latest">Data2!$FT$19</definedName>
    <definedName name="A126116302L">Data2!$GC$1:$GC$10,Data2!$GC$11:$GC$19</definedName>
    <definedName name="A126116302L_Data">Data2!$GC$11:$GC$19</definedName>
    <definedName name="A126116302L_Latest">Data2!$GC$19</definedName>
    <definedName name="A126116306W">Data2!$GF$1:$GF$10,Data2!$GF$11:$GF$19</definedName>
    <definedName name="A126116306W_Data">Data2!$GF$11:$GF$19</definedName>
    <definedName name="A126116306W_Latest">Data2!$GF$19</definedName>
    <definedName name="A126116310L">Data2!$HG$1:$HG$10,Data2!$HG$11:$HG$19</definedName>
    <definedName name="A126116310L_Data">Data2!$HG$11:$HG$19</definedName>
    <definedName name="A126116310L_Latest">Data2!$HG$19</definedName>
    <definedName name="A126116314W">Data2!$HM$1:$HM$10,Data2!$HM$11:$HM$19</definedName>
    <definedName name="A126116314W_Data">Data2!$HM$11:$HM$19</definedName>
    <definedName name="A126116314W_Latest">Data2!$HM$19</definedName>
    <definedName name="A126116318F">Data2!$HP$1:$HP$10,Data2!$HP$11:$HP$19</definedName>
    <definedName name="A126116318F_Data">Data2!$HP$11:$HP$19</definedName>
    <definedName name="A126116318F_Latest">Data2!$HP$19</definedName>
    <definedName name="A126116322W">Data2!$IK$1:$IK$10,Data2!$IK$11:$IK$19</definedName>
    <definedName name="A126116322W_Data">Data2!$IK$11:$IK$19</definedName>
    <definedName name="A126116322W_Latest">Data2!$IK$19</definedName>
    <definedName name="A126116326F">Data3!$D$1:$D$10,Data3!$D$11:$D$19</definedName>
    <definedName name="A126116326F_Data">Data3!$D$11:$D$19</definedName>
    <definedName name="A126116326F_Latest">Data3!$D$19</definedName>
    <definedName name="A126116330W">Data2!$GI$1:$GI$10,Data2!$GI$11:$GI$19</definedName>
    <definedName name="A126116330W_Data">Data2!$GI$11:$GI$19</definedName>
    <definedName name="A126116330W_Latest">Data2!$GI$19</definedName>
    <definedName name="A126116334F">Data2!$GR$1:$GR$10,Data2!$GR$11:$GR$19</definedName>
    <definedName name="A126116334F_Data">Data2!$GR$11:$GR$19</definedName>
    <definedName name="A126116334F_Latest">Data2!$GR$19</definedName>
    <definedName name="A126116338R">Data3!$G$1:$G$10,Data3!$G$11:$G$19</definedName>
    <definedName name="A126116338R_Data">Data3!$G$11:$G$19</definedName>
    <definedName name="A126116338R_Latest">Data3!$G$19</definedName>
    <definedName name="A126116342F">Data2!$FQ$1:$FQ$10,Data2!$FQ$11:$FQ$19</definedName>
    <definedName name="A126116342F_Data">Data2!$FQ$11:$FQ$19</definedName>
    <definedName name="A126116342F_Latest">Data2!$FQ$19</definedName>
    <definedName name="A126116346R">Data2!$FW$1:$FW$10,Data2!$FW$11:$FW$19</definedName>
    <definedName name="A126116346R_Data">Data2!$FW$11:$FW$19</definedName>
    <definedName name="A126116346R_Latest">Data2!$FW$19</definedName>
    <definedName name="A126116350F">Data2!$FZ$1:$FZ$10,Data2!$FZ$11:$FZ$19</definedName>
    <definedName name="A126116350F_Data">Data2!$FZ$11:$FZ$19</definedName>
    <definedName name="A126116350F_Latest">Data2!$FZ$19</definedName>
    <definedName name="A126116354R">Data2!$GO$1:$GO$10,Data2!$GO$11:$GO$19</definedName>
    <definedName name="A126116354R_Data">Data2!$GO$11:$GO$19</definedName>
    <definedName name="A126116354R_Latest">Data2!$GO$19</definedName>
    <definedName name="A126116358X">Data2!$HY$1:$HY$10,Data2!$HY$11:$HY$19</definedName>
    <definedName name="A126116358X_Data">Data2!$HY$11:$HY$19</definedName>
    <definedName name="A126116358X_Latest">Data2!$HY$19</definedName>
    <definedName name="A126116362R">Data2!$IB$1:$IB$10,Data2!$IB$11:$IB$19</definedName>
    <definedName name="A126116362R_Data">Data2!$IB$11:$IB$19</definedName>
    <definedName name="A126116362R_Latest">Data2!$IB$19</definedName>
    <definedName name="A126116366X">Data2!$GU$1:$GU$10,Data2!$GU$11:$GU$19</definedName>
    <definedName name="A126116366X_Data">Data2!$GU$11:$GU$19</definedName>
    <definedName name="A126116366X_Latest">Data2!$GU$19</definedName>
    <definedName name="A126116370R">Data2!$HS$1:$HS$10,Data2!$HS$11:$HS$19</definedName>
    <definedName name="A126116370R_Data">Data2!$HS$11:$HS$19</definedName>
    <definedName name="A126116370R_Latest">Data2!$HS$19</definedName>
    <definedName name="A126116374X">Data2!$IN$1:$IN$10,Data2!$IN$11:$IN$19</definedName>
    <definedName name="A126116374X_Data">Data2!$IN$11:$IN$19</definedName>
    <definedName name="A126116374X_Latest">Data2!$IN$19</definedName>
    <definedName name="Date_Range">Data1!$A$2:$A$10,Data1!$A$11:$A$19</definedName>
    <definedName name="Date_Range_Data">Data1!$A$11:$A$19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108" i="11" l="1"/>
  <c r="AB108" i="11"/>
  <c r="AA108" i="11"/>
  <c r="Z108" i="11"/>
  <c r="Y108" i="11"/>
  <c r="X108" i="11"/>
  <c r="W108" i="11"/>
  <c r="V108" i="11"/>
  <c r="U108" i="11"/>
  <c r="T108" i="11"/>
  <c r="S108" i="11"/>
  <c r="R108" i="11"/>
  <c r="Q108" i="11"/>
  <c r="P108" i="11"/>
  <c r="O108" i="11"/>
  <c r="N108" i="11"/>
  <c r="M108" i="11"/>
  <c r="L108" i="11"/>
  <c r="K108" i="11"/>
  <c r="J108" i="11"/>
  <c r="I108" i="11"/>
  <c r="H108" i="11"/>
  <c r="G108" i="11"/>
  <c r="F108" i="11"/>
  <c r="E108" i="11"/>
  <c r="D108" i="11"/>
  <c r="C108" i="11"/>
  <c r="AC107" i="11"/>
  <c r="AB107" i="11"/>
  <c r="AA107" i="11"/>
  <c r="Z107" i="11"/>
  <c r="Y107" i="11"/>
  <c r="X107" i="11"/>
  <c r="W107" i="11"/>
  <c r="V107" i="11"/>
  <c r="U107" i="11"/>
  <c r="T107" i="11"/>
  <c r="S107" i="11"/>
  <c r="R107" i="11"/>
  <c r="Q107" i="11"/>
  <c r="P107" i="11"/>
  <c r="O107" i="11"/>
  <c r="N107" i="11"/>
  <c r="M107" i="11"/>
  <c r="L107" i="11"/>
  <c r="K107" i="11"/>
  <c r="J107" i="11"/>
  <c r="I107" i="11"/>
  <c r="H107" i="11"/>
  <c r="G107" i="11"/>
  <c r="F107" i="11"/>
  <c r="E107" i="11"/>
  <c r="D107" i="11"/>
  <c r="C107" i="11"/>
  <c r="AC106" i="11"/>
  <c r="AB106" i="11"/>
  <c r="AA106" i="11"/>
  <c r="Z106" i="11"/>
  <c r="Y106" i="11"/>
  <c r="X106" i="11"/>
  <c r="W106" i="11"/>
  <c r="V106" i="11"/>
  <c r="U106" i="11"/>
  <c r="T106" i="11"/>
  <c r="S106" i="11"/>
  <c r="R106" i="11"/>
  <c r="Q106" i="11"/>
  <c r="P106" i="11"/>
  <c r="O106" i="11"/>
  <c r="N106" i="11"/>
  <c r="M106" i="11"/>
  <c r="L106" i="11"/>
  <c r="K106" i="11"/>
  <c r="J106" i="11"/>
  <c r="I106" i="11"/>
  <c r="H106" i="11"/>
  <c r="G106" i="11"/>
  <c r="F106" i="11"/>
  <c r="E106" i="11"/>
  <c r="D106" i="11"/>
  <c r="C106" i="11"/>
  <c r="AC105" i="11"/>
  <c r="AB105" i="11"/>
  <c r="AA105" i="11"/>
  <c r="Z105" i="11"/>
  <c r="Y105" i="11"/>
  <c r="X105" i="11"/>
  <c r="W105" i="11"/>
  <c r="V105" i="11"/>
  <c r="U105" i="11"/>
  <c r="T105" i="11"/>
  <c r="S105" i="11"/>
  <c r="R105" i="11"/>
  <c r="Q105" i="11"/>
  <c r="P105" i="11"/>
  <c r="O105" i="11"/>
  <c r="N105" i="11"/>
  <c r="M105" i="11"/>
  <c r="L105" i="11"/>
  <c r="K105" i="11"/>
  <c r="J105" i="11"/>
  <c r="I105" i="11"/>
  <c r="H105" i="11"/>
  <c r="G105" i="11"/>
  <c r="F105" i="11"/>
  <c r="E105" i="11"/>
  <c r="D105" i="11"/>
  <c r="C105" i="11"/>
  <c r="AC104" i="11"/>
  <c r="AB104" i="11"/>
  <c r="AA104" i="11"/>
  <c r="Z104" i="11"/>
  <c r="Y104" i="11"/>
  <c r="X104" i="11"/>
  <c r="W104" i="11"/>
  <c r="V104" i="11"/>
  <c r="U104" i="11"/>
  <c r="T104" i="11"/>
  <c r="S104" i="11"/>
  <c r="R104" i="11"/>
  <c r="Q104" i="11"/>
  <c r="P104" i="11"/>
  <c r="O104" i="11"/>
  <c r="N104" i="11"/>
  <c r="M104" i="11"/>
  <c r="L104" i="11"/>
  <c r="K104" i="11"/>
  <c r="J104" i="11"/>
  <c r="I104" i="11"/>
  <c r="H104" i="11"/>
  <c r="G104" i="11"/>
  <c r="F104" i="11"/>
  <c r="E104" i="11"/>
  <c r="D104" i="11"/>
  <c r="C104" i="11"/>
  <c r="AC103" i="11"/>
  <c r="AB103" i="11"/>
  <c r="AA103" i="11"/>
  <c r="Z103" i="11"/>
  <c r="Y103" i="11"/>
  <c r="X103" i="11"/>
  <c r="W103" i="11"/>
  <c r="V103" i="11"/>
  <c r="U103" i="11"/>
  <c r="T103" i="11"/>
  <c r="S103" i="11"/>
  <c r="R103" i="11"/>
  <c r="Q103" i="11"/>
  <c r="P103" i="11"/>
  <c r="O103" i="11"/>
  <c r="N103" i="11"/>
  <c r="M103" i="11"/>
  <c r="L103" i="11"/>
  <c r="K103" i="11"/>
  <c r="J103" i="11"/>
  <c r="I103" i="11"/>
  <c r="H103" i="11"/>
  <c r="G103" i="11"/>
  <c r="F103" i="11"/>
  <c r="E103" i="11"/>
  <c r="D103" i="11"/>
  <c r="C103" i="11"/>
  <c r="AC102" i="11"/>
  <c r="AB102" i="11"/>
  <c r="AA102" i="11"/>
  <c r="Z102" i="11"/>
  <c r="Y102" i="11"/>
  <c r="X102" i="11"/>
  <c r="W102" i="11"/>
  <c r="V102" i="11"/>
  <c r="U102" i="11"/>
  <c r="T102" i="11"/>
  <c r="S102" i="11"/>
  <c r="R102" i="11"/>
  <c r="Q102" i="11"/>
  <c r="P102" i="11"/>
  <c r="O102" i="11"/>
  <c r="N102" i="11"/>
  <c r="M102" i="11"/>
  <c r="L102" i="11"/>
  <c r="K102" i="11"/>
  <c r="J102" i="11"/>
  <c r="I102" i="11"/>
  <c r="H102" i="11"/>
  <c r="G102" i="11"/>
  <c r="F102" i="11"/>
  <c r="E102" i="11"/>
  <c r="D102" i="11"/>
  <c r="C102" i="11"/>
  <c r="AC101" i="11"/>
  <c r="AB101" i="11"/>
  <c r="AA101" i="11"/>
  <c r="Z101" i="11"/>
  <c r="Y101" i="11"/>
  <c r="X101" i="11"/>
  <c r="W101" i="11"/>
  <c r="V101" i="11"/>
  <c r="U101" i="11"/>
  <c r="T101" i="11"/>
  <c r="S101" i="11"/>
  <c r="R101" i="11"/>
  <c r="Q101" i="11"/>
  <c r="P101" i="11"/>
  <c r="O101" i="11"/>
  <c r="N101" i="11"/>
  <c r="M101" i="11"/>
  <c r="L101" i="11"/>
  <c r="K101" i="11"/>
  <c r="J101" i="11"/>
  <c r="I101" i="11"/>
  <c r="H101" i="11"/>
  <c r="G101" i="11"/>
  <c r="F101" i="11"/>
  <c r="E101" i="11"/>
  <c r="D101" i="11"/>
  <c r="C101" i="11"/>
  <c r="AC100" i="11"/>
  <c r="AB100" i="11"/>
  <c r="AA100" i="11"/>
  <c r="Z100" i="11"/>
  <c r="Y100" i="11"/>
  <c r="X100" i="11"/>
  <c r="W100" i="11"/>
  <c r="V100" i="11"/>
  <c r="U100" i="11"/>
  <c r="T100" i="11"/>
  <c r="S100" i="11"/>
  <c r="R100" i="11"/>
  <c r="Q100" i="11"/>
  <c r="P100" i="11"/>
  <c r="O100" i="11"/>
  <c r="N100" i="11"/>
  <c r="M100" i="11"/>
  <c r="L100" i="11"/>
  <c r="K100" i="11"/>
  <c r="J100" i="11"/>
  <c r="I100" i="11"/>
  <c r="H100" i="11"/>
  <c r="G100" i="11"/>
  <c r="F100" i="11"/>
  <c r="E100" i="11"/>
  <c r="D100" i="11"/>
  <c r="C100" i="11"/>
  <c r="AC99" i="11"/>
  <c r="AB99" i="11"/>
  <c r="AA99" i="11"/>
  <c r="Z99" i="11"/>
  <c r="Y99" i="11"/>
  <c r="X99" i="11"/>
  <c r="W99" i="11"/>
  <c r="V99" i="11"/>
  <c r="U99" i="11"/>
  <c r="T99" i="11"/>
  <c r="S99" i="11"/>
  <c r="R99" i="11"/>
  <c r="Q99" i="11"/>
  <c r="P99" i="11"/>
  <c r="O99" i="11"/>
  <c r="N99" i="11"/>
  <c r="M99" i="11"/>
  <c r="L99" i="11"/>
  <c r="K99" i="11"/>
  <c r="J99" i="11"/>
  <c r="I99" i="11"/>
  <c r="H99" i="11"/>
  <c r="G99" i="11"/>
  <c r="F99" i="11"/>
  <c r="E99" i="11"/>
  <c r="D99" i="11"/>
  <c r="C99" i="11"/>
  <c r="AC98" i="11"/>
  <c r="AB98" i="11"/>
  <c r="AA98" i="11"/>
  <c r="Z98" i="11"/>
  <c r="Y98" i="11"/>
  <c r="X98" i="11"/>
  <c r="W98" i="11"/>
  <c r="V98" i="11"/>
  <c r="U98" i="11"/>
  <c r="T98" i="11"/>
  <c r="S98" i="11"/>
  <c r="R98" i="11"/>
  <c r="Q98" i="11"/>
  <c r="P98" i="11"/>
  <c r="O98" i="11"/>
  <c r="N98" i="11"/>
  <c r="M98" i="11"/>
  <c r="L98" i="11"/>
  <c r="K98" i="11"/>
  <c r="J98" i="11"/>
  <c r="I98" i="11"/>
  <c r="H98" i="11"/>
  <c r="G98" i="11"/>
  <c r="F98" i="11"/>
  <c r="E98" i="11"/>
  <c r="D98" i="11"/>
  <c r="C98" i="11"/>
  <c r="AC97" i="11"/>
  <c r="AB97" i="11"/>
  <c r="AA97" i="11"/>
  <c r="Z97" i="11"/>
  <c r="Y97" i="11"/>
  <c r="X97" i="11"/>
  <c r="W97" i="11"/>
  <c r="V97" i="11"/>
  <c r="U97" i="11"/>
  <c r="T97" i="11"/>
  <c r="S97" i="11"/>
  <c r="R97" i="11"/>
  <c r="Q97" i="11"/>
  <c r="P97" i="11"/>
  <c r="O97" i="11"/>
  <c r="N97" i="11"/>
  <c r="M97" i="11"/>
  <c r="L97" i="11"/>
  <c r="K97" i="11"/>
  <c r="J97" i="11"/>
  <c r="I97" i="11"/>
  <c r="H97" i="11"/>
  <c r="G97" i="11"/>
  <c r="F97" i="11"/>
  <c r="E97" i="11"/>
  <c r="D97" i="11"/>
  <c r="C97" i="11"/>
  <c r="AC96" i="11"/>
  <c r="AB96" i="11"/>
  <c r="AA96" i="11"/>
  <c r="Z96" i="11"/>
  <c r="Y96" i="11"/>
  <c r="X96" i="11"/>
  <c r="W96" i="11"/>
  <c r="V96" i="11"/>
  <c r="U96" i="11"/>
  <c r="T96" i="11"/>
  <c r="S96" i="11"/>
  <c r="R96" i="11"/>
  <c r="Q96" i="11"/>
  <c r="P96" i="11"/>
  <c r="O96" i="11"/>
  <c r="N96" i="11"/>
  <c r="M96" i="11"/>
  <c r="L96" i="11"/>
  <c r="K96" i="11"/>
  <c r="J96" i="11"/>
  <c r="I96" i="11"/>
  <c r="H96" i="11"/>
  <c r="G96" i="11"/>
  <c r="F96" i="11"/>
  <c r="E96" i="11"/>
  <c r="D96" i="11"/>
  <c r="C96" i="11"/>
  <c r="AC95" i="11"/>
  <c r="AB95" i="11"/>
  <c r="AA95" i="11"/>
  <c r="Z95" i="11"/>
  <c r="Y95" i="11"/>
  <c r="X95" i="11"/>
  <c r="W95" i="11"/>
  <c r="V95" i="11"/>
  <c r="U95" i="11"/>
  <c r="T95" i="11"/>
  <c r="S95" i="11"/>
  <c r="R95" i="11"/>
  <c r="Q95" i="11"/>
  <c r="P95" i="11"/>
  <c r="O95" i="11"/>
  <c r="N95" i="11"/>
  <c r="M95" i="11"/>
  <c r="L95" i="11"/>
  <c r="K95" i="11"/>
  <c r="J95" i="11"/>
  <c r="I95" i="11"/>
  <c r="H95" i="11"/>
  <c r="G95" i="11"/>
  <c r="F95" i="11"/>
  <c r="E95" i="11"/>
  <c r="D95" i="11"/>
  <c r="C95" i="11"/>
  <c r="AC94" i="11"/>
  <c r="AB94" i="11"/>
  <c r="AA94" i="11"/>
  <c r="Z94" i="11"/>
  <c r="Y94" i="11"/>
  <c r="X94" i="11"/>
  <c r="W94" i="11"/>
  <c r="V94" i="11"/>
  <c r="U94" i="11"/>
  <c r="T94" i="11"/>
  <c r="S94" i="11"/>
  <c r="R94" i="11"/>
  <c r="Q94" i="11"/>
  <c r="P94" i="11"/>
  <c r="O94" i="11"/>
  <c r="N94" i="11"/>
  <c r="M94" i="11"/>
  <c r="L94" i="11"/>
  <c r="K94" i="11"/>
  <c r="J94" i="11"/>
  <c r="I94" i="11"/>
  <c r="H94" i="11"/>
  <c r="G94" i="11"/>
  <c r="F94" i="11"/>
  <c r="E94" i="11"/>
  <c r="D94" i="11"/>
  <c r="C94" i="11"/>
  <c r="AC93" i="11"/>
  <c r="AB93" i="11"/>
  <c r="AA93" i="11"/>
  <c r="Z93" i="11"/>
  <c r="Y93" i="11"/>
  <c r="X93" i="11"/>
  <c r="W93" i="11"/>
  <c r="V93" i="11"/>
  <c r="U93" i="11"/>
  <c r="T93" i="11"/>
  <c r="S93" i="11"/>
  <c r="R93" i="11"/>
  <c r="Q93" i="11"/>
  <c r="P93" i="11"/>
  <c r="O93" i="11"/>
  <c r="N93" i="11"/>
  <c r="M93" i="11"/>
  <c r="L93" i="11"/>
  <c r="K93" i="11"/>
  <c r="J93" i="11"/>
  <c r="I93" i="11"/>
  <c r="H93" i="11"/>
  <c r="G93" i="11"/>
  <c r="F93" i="11"/>
  <c r="E93" i="11"/>
  <c r="D93" i="11"/>
  <c r="C93" i="11"/>
  <c r="AC92" i="11"/>
  <c r="AB92" i="11"/>
  <c r="AA92" i="11"/>
  <c r="Z92" i="11"/>
  <c r="Y92" i="11"/>
  <c r="X92" i="11"/>
  <c r="W92" i="11"/>
  <c r="V92" i="11"/>
  <c r="U92" i="11"/>
  <c r="T92" i="11"/>
  <c r="S92" i="11"/>
  <c r="R92" i="11"/>
  <c r="Q92" i="11"/>
  <c r="P92" i="11"/>
  <c r="O92" i="11"/>
  <c r="N92" i="11"/>
  <c r="M92" i="11"/>
  <c r="L92" i="11"/>
  <c r="K92" i="11"/>
  <c r="J92" i="11"/>
  <c r="I92" i="11"/>
  <c r="H92" i="11"/>
  <c r="G92" i="11"/>
  <c r="F92" i="11"/>
  <c r="E92" i="11"/>
  <c r="D92" i="11"/>
  <c r="C92" i="11"/>
  <c r="AC91" i="11"/>
  <c r="AB91" i="11"/>
  <c r="AA91" i="11"/>
  <c r="Z91" i="11"/>
  <c r="Y91" i="11"/>
  <c r="X91" i="11"/>
  <c r="W91" i="11"/>
  <c r="V91" i="11"/>
  <c r="U91" i="11"/>
  <c r="T91" i="11"/>
  <c r="S91" i="11"/>
  <c r="R91" i="11"/>
  <c r="Q91" i="11"/>
  <c r="P91" i="11"/>
  <c r="O91" i="11"/>
  <c r="N91" i="11"/>
  <c r="M91" i="11"/>
  <c r="L91" i="11"/>
  <c r="K91" i="11"/>
  <c r="J91" i="11"/>
  <c r="I91" i="11"/>
  <c r="H91" i="11"/>
  <c r="G91" i="11"/>
  <c r="F91" i="11"/>
  <c r="E91" i="11"/>
  <c r="D91" i="11"/>
  <c r="C91" i="11"/>
  <c r="AC90" i="11"/>
  <c r="AB90" i="11"/>
  <c r="AA90" i="11"/>
  <c r="Z90" i="11"/>
  <c r="Y90" i="11"/>
  <c r="X90" i="11"/>
  <c r="W90" i="11"/>
  <c r="V90" i="11"/>
  <c r="U90" i="11"/>
  <c r="T90" i="11"/>
  <c r="S90" i="11"/>
  <c r="R90" i="11"/>
  <c r="Q90" i="11"/>
  <c r="P90" i="11"/>
  <c r="O90" i="11"/>
  <c r="N90" i="11"/>
  <c r="M90" i="11"/>
  <c r="L90" i="11"/>
  <c r="K90" i="11"/>
  <c r="J90" i="11"/>
  <c r="I90" i="11"/>
  <c r="H90" i="11"/>
  <c r="G90" i="11"/>
  <c r="F90" i="11"/>
  <c r="E90" i="11"/>
  <c r="D90" i="11"/>
  <c r="C90" i="11"/>
  <c r="AC89" i="11"/>
  <c r="AB89" i="11"/>
  <c r="AA89" i="11"/>
  <c r="Z89" i="11"/>
  <c r="Y89" i="11"/>
  <c r="X89" i="11"/>
  <c r="W89" i="11"/>
  <c r="V89" i="11"/>
  <c r="U89" i="11"/>
  <c r="T89" i="11"/>
  <c r="S89" i="11"/>
  <c r="R89" i="11"/>
  <c r="Q89" i="11"/>
  <c r="P89" i="11"/>
  <c r="O89" i="11"/>
  <c r="N89" i="11"/>
  <c r="M89" i="11"/>
  <c r="L89" i="11"/>
  <c r="K89" i="11"/>
  <c r="J89" i="11"/>
  <c r="I89" i="11"/>
  <c r="H89" i="11"/>
  <c r="G89" i="11"/>
  <c r="F89" i="11"/>
  <c r="E89" i="11"/>
  <c r="D89" i="11"/>
  <c r="C89" i="11"/>
  <c r="AC88" i="11"/>
  <c r="AB88" i="11"/>
  <c r="AA88" i="11"/>
  <c r="Z88" i="11"/>
  <c r="Y88" i="11"/>
  <c r="X88" i="11"/>
  <c r="W88" i="11"/>
  <c r="V88" i="11"/>
  <c r="U88" i="11"/>
  <c r="T88" i="11"/>
  <c r="S88" i="11"/>
  <c r="R88" i="11"/>
  <c r="Q88" i="11"/>
  <c r="P88" i="11"/>
  <c r="O88" i="11"/>
  <c r="N88" i="11"/>
  <c r="M88" i="11"/>
  <c r="L88" i="11"/>
  <c r="K88" i="11"/>
  <c r="J88" i="11"/>
  <c r="I88" i="11"/>
  <c r="H88" i="11"/>
  <c r="G88" i="11"/>
  <c r="F88" i="11"/>
  <c r="E88" i="11"/>
  <c r="D88" i="11"/>
  <c r="C88" i="11"/>
  <c r="AC87" i="11"/>
  <c r="AB87" i="11"/>
  <c r="AA87" i="11"/>
  <c r="Z87" i="11"/>
  <c r="Y87" i="11"/>
  <c r="X87" i="11"/>
  <c r="W87" i="11"/>
  <c r="V87" i="11"/>
  <c r="U87" i="11"/>
  <c r="T87" i="11"/>
  <c r="S87" i="11"/>
  <c r="R87" i="11"/>
  <c r="Q87" i="11"/>
  <c r="P87" i="11"/>
  <c r="O87" i="11"/>
  <c r="N87" i="11"/>
  <c r="M87" i="11"/>
  <c r="L87" i="11"/>
  <c r="K87" i="11"/>
  <c r="J87" i="11"/>
  <c r="I87" i="11"/>
  <c r="H87" i="11"/>
  <c r="G87" i="11"/>
  <c r="F87" i="11"/>
  <c r="E87" i="11"/>
  <c r="D87" i="11"/>
  <c r="C87" i="11"/>
  <c r="AC86" i="11"/>
  <c r="AB86" i="11"/>
  <c r="AA86" i="11"/>
  <c r="Z86" i="11"/>
  <c r="Y86" i="11"/>
  <c r="X86" i="11"/>
  <c r="W86" i="11"/>
  <c r="V86" i="11"/>
  <c r="U86" i="11"/>
  <c r="T86" i="11"/>
  <c r="S86" i="11"/>
  <c r="R86" i="11"/>
  <c r="Q86" i="11"/>
  <c r="P86" i="11"/>
  <c r="O86" i="11"/>
  <c r="N86" i="11"/>
  <c r="M86" i="11"/>
  <c r="L86" i="11"/>
  <c r="K86" i="11"/>
  <c r="J86" i="11"/>
  <c r="I86" i="11"/>
  <c r="H86" i="11"/>
  <c r="G86" i="11"/>
  <c r="F86" i="11"/>
  <c r="E86" i="11"/>
  <c r="D86" i="11"/>
  <c r="C86" i="11"/>
  <c r="AC85" i="11"/>
  <c r="AB85" i="11"/>
  <c r="AA85" i="11"/>
  <c r="Z85" i="11"/>
  <c r="Y85" i="11"/>
  <c r="X85" i="11"/>
  <c r="W85" i="11"/>
  <c r="V85" i="11"/>
  <c r="U85" i="11"/>
  <c r="T85" i="11"/>
  <c r="S85" i="11"/>
  <c r="R85" i="11"/>
  <c r="Q85" i="11"/>
  <c r="P85" i="11"/>
  <c r="O85" i="11"/>
  <c r="N85" i="11"/>
  <c r="M85" i="11"/>
  <c r="L85" i="11"/>
  <c r="K85" i="11"/>
  <c r="J85" i="11"/>
  <c r="I85" i="11"/>
  <c r="H85" i="11"/>
  <c r="G85" i="11"/>
  <c r="F85" i="11"/>
  <c r="E85" i="11"/>
  <c r="D85" i="11"/>
  <c r="C85" i="11"/>
  <c r="AC84" i="11"/>
  <c r="AB84" i="11"/>
  <c r="AA84" i="11"/>
  <c r="Z84" i="11"/>
  <c r="Y84" i="11"/>
  <c r="X84" i="11"/>
  <c r="W84" i="11"/>
  <c r="V84" i="11"/>
  <c r="U84" i="11"/>
  <c r="T84" i="11"/>
  <c r="S84" i="11"/>
  <c r="R84" i="11"/>
  <c r="Q84" i="11"/>
  <c r="P84" i="11"/>
  <c r="O84" i="11"/>
  <c r="N84" i="11"/>
  <c r="M84" i="11"/>
  <c r="L84" i="11"/>
  <c r="K84" i="11"/>
  <c r="J84" i="11"/>
  <c r="I84" i="11"/>
  <c r="H84" i="11"/>
  <c r="G84" i="11"/>
  <c r="F84" i="11"/>
  <c r="E84" i="11"/>
  <c r="D84" i="11"/>
  <c r="C84" i="11"/>
  <c r="AC83" i="11"/>
  <c r="AB83" i="11"/>
  <c r="AA83" i="11"/>
  <c r="Z83" i="11"/>
  <c r="Y83" i="11"/>
  <c r="X83" i="11"/>
  <c r="W83" i="11"/>
  <c r="V83" i="11"/>
  <c r="U83" i="11"/>
  <c r="T83" i="11"/>
  <c r="S83" i="11"/>
  <c r="R83" i="11"/>
  <c r="Q83" i="11"/>
  <c r="P83" i="11"/>
  <c r="O83" i="11"/>
  <c r="N83" i="11"/>
  <c r="M83" i="11"/>
  <c r="L83" i="11"/>
  <c r="K83" i="11"/>
  <c r="J83" i="11"/>
  <c r="I83" i="11"/>
  <c r="H83" i="11"/>
  <c r="G83" i="11"/>
  <c r="F83" i="11"/>
  <c r="E83" i="11"/>
  <c r="D83" i="11"/>
  <c r="C83" i="11"/>
  <c r="AC82" i="11"/>
  <c r="AB82" i="11"/>
  <c r="AA82" i="11"/>
  <c r="Z82" i="11"/>
  <c r="Y82" i="11"/>
  <c r="X82" i="11"/>
  <c r="W82" i="11"/>
  <c r="V82" i="11"/>
  <c r="U82" i="11"/>
  <c r="T82" i="11"/>
  <c r="S82" i="11"/>
  <c r="R82" i="11"/>
  <c r="Q82" i="11"/>
  <c r="P82" i="11"/>
  <c r="O82" i="11"/>
  <c r="N82" i="11"/>
  <c r="M82" i="11"/>
  <c r="L82" i="11"/>
  <c r="K82" i="11"/>
  <c r="J82" i="11"/>
  <c r="I82" i="11"/>
  <c r="H82" i="11"/>
  <c r="G82" i="11"/>
  <c r="F82" i="11"/>
  <c r="E82" i="11"/>
  <c r="D82" i="11"/>
  <c r="C82" i="11"/>
  <c r="AC81" i="11"/>
  <c r="AB81" i="11"/>
  <c r="AA81" i="11"/>
  <c r="Z81" i="11"/>
  <c r="Y81" i="11"/>
  <c r="X81" i="11"/>
  <c r="W81" i="11"/>
  <c r="V81" i="11"/>
  <c r="U81" i="11"/>
  <c r="T81" i="11"/>
  <c r="S81" i="11"/>
  <c r="R81" i="11"/>
  <c r="Q81" i="11"/>
  <c r="P81" i="11"/>
  <c r="O81" i="11"/>
  <c r="N81" i="11"/>
  <c r="M81" i="11"/>
  <c r="L81" i="11"/>
  <c r="K81" i="11"/>
  <c r="J81" i="11"/>
  <c r="I81" i="11"/>
  <c r="H81" i="11"/>
  <c r="G81" i="11"/>
  <c r="F81" i="11"/>
  <c r="E81" i="11"/>
  <c r="D81" i="11"/>
  <c r="C81" i="11"/>
  <c r="AC80" i="11"/>
  <c r="AB80" i="11"/>
  <c r="AA80" i="11"/>
  <c r="Z80" i="11"/>
  <c r="Y80" i="11"/>
  <c r="X80" i="11"/>
  <c r="W80" i="11"/>
  <c r="V80" i="11"/>
  <c r="U80" i="11"/>
  <c r="T80" i="11"/>
  <c r="S80" i="11"/>
  <c r="R80" i="11"/>
  <c r="Q80" i="11"/>
  <c r="P80" i="11"/>
  <c r="O80" i="11"/>
  <c r="N80" i="11"/>
  <c r="M80" i="11"/>
  <c r="L80" i="11"/>
  <c r="K80" i="11"/>
  <c r="J80" i="11"/>
  <c r="I80" i="11"/>
  <c r="H80" i="11"/>
  <c r="G80" i="11"/>
  <c r="F80" i="11"/>
  <c r="E80" i="11"/>
  <c r="D80" i="11"/>
  <c r="C80" i="11"/>
  <c r="AC79" i="11"/>
  <c r="AB79" i="11"/>
  <c r="AA79" i="11"/>
  <c r="Z79" i="11"/>
  <c r="Y79" i="11"/>
  <c r="X79" i="11"/>
  <c r="W79" i="11"/>
  <c r="V79" i="11"/>
  <c r="U79" i="11"/>
  <c r="T79" i="11"/>
  <c r="S79" i="11"/>
  <c r="R79" i="11"/>
  <c r="Q79" i="11"/>
  <c r="P79" i="11"/>
  <c r="O79" i="11"/>
  <c r="N79" i="11"/>
  <c r="M79" i="11"/>
  <c r="L79" i="11"/>
  <c r="K79" i="11"/>
  <c r="J79" i="11"/>
  <c r="I79" i="11"/>
  <c r="H79" i="11"/>
  <c r="G79" i="11"/>
  <c r="F79" i="11"/>
  <c r="E79" i="11"/>
  <c r="D79" i="11"/>
  <c r="C79" i="11"/>
  <c r="AC78" i="11"/>
  <c r="AB78" i="11"/>
  <c r="AA78" i="11"/>
  <c r="Z78" i="11"/>
  <c r="Y78" i="11"/>
  <c r="X78" i="11"/>
  <c r="W78" i="11"/>
  <c r="V78" i="11"/>
  <c r="U78" i="11"/>
  <c r="T78" i="11"/>
  <c r="S78" i="11"/>
  <c r="R78" i="11"/>
  <c r="Q78" i="11"/>
  <c r="P78" i="11"/>
  <c r="O78" i="11"/>
  <c r="N78" i="11"/>
  <c r="M78" i="11"/>
  <c r="L78" i="11"/>
  <c r="K78" i="11"/>
  <c r="J78" i="11"/>
  <c r="I78" i="11"/>
  <c r="H78" i="11"/>
  <c r="G78" i="11"/>
  <c r="F78" i="11"/>
  <c r="E78" i="11"/>
  <c r="D78" i="11"/>
  <c r="C78" i="11"/>
  <c r="AC77" i="11"/>
  <c r="AB77" i="11"/>
  <c r="AA77" i="11"/>
  <c r="Z77" i="11"/>
  <c r="Y77" i="11"/>
  <c r="X77" i="11"/>
  <c r="W77" i="11"/>
  <c r="V77" i="11"/>
  <c r="U77" i="11"/>
  <c r="T77" i="11"/>
  <c r="S77" i="11"/>
  <c r="R77" i="11"/>
  <c r="Q77" i="11"/>
  <c r="P77" i="11"/>
  <c r="O77" i="11"/>
  <c r="N77" i="11"/>
  <c r="M77" i="11"/>
  <c r="L77" i="11"/>
  <c r="K77" i="11"/>
  <c r="J77" i="11"/>
  <c r="I77" i="11"/>
  <c r="H77" i="11"/>
  <c r="G77" i="11"/>
  <c r="F77" i="11"/>
  <c r="E77" i="11"/>
  <c r="D77" i="11"/>
  <c r="C77" i="11"/>
  <c r="AC76" i="11"/>
  <c r="AB76" i="11"/>
  <c r="AA76" i="11"/>
  <c r="Z76" i="11"/>
  <c r="Y76" i="11"/>
  <c r="X76" i="11"/>
  <c r="W76" i="11"/>
  <c r="V76" i="11"/>
  <c r="U76" i="11"/>
  <c r="T76" i="11"/>
  <c r="S76" i="11"/>
  <c r="R76" i="11"/>
  <c r="Q76" i="11"/>
  <c r="P76" i="11"/>
  <c r="O76" i="11"/>
  <c r="N76" i="11"/>
  <c r="M76" i="11"/>
  <c r="L76" i="11"/>
  <c r="K76" i="11"/>
  <c r="J76" i="11"/>
  <c r="I76" i="11"/>
  <c r="H76" i="11"/>
  <c r="G76" i="11"/>
  <c r="F76" i="11"/>
  <c r="E76" i="11"/>
  <c r="D76" i="11"/>
  <c r="C76" i="11"/>
  <c r="AC75" i="11"/>
  <c r="AB75" i="11"/>
  <c r="AA75" i="11"/>
  <c r="Z75" i="11"/>
  <c r="Y75" i="11"/>
  <c r="X75" i="11"/>
  <c r="W75" i="11"/>
  <c r="V75" i="11"/>
  <c r="U75" i="11"/>
  <c r="T75" i="11"/>
  <c r="S75" i="11"/>
  <c r="R75" i="11"/>
  <c r="Q75" i="11"/>
  <c r="P75" i="11"/>
  <c r="O75" i="11"/>
  <c r="N75" i="11"/>
  <c r="M75" i="11"/>
  <c r="L75" i="11"/>
  <c r="K75" i="11"/>
  <c r="J75" i="11"/>
  <c r="I75" i="11"/>
  <c r="H75" i="11"/>
  <c r="G75" i="11"/>
  <c r="F75" i="11"/>
  <c r="E75" i="11"/>
  <c r="D75" i="11"/>
  <c r="C75" i="11"/>
  <c r="AC74" i="11"/>
  <c r="AB74" i="11"/>
  <c r="AA74" i="11"/>
  <c r="Z74" i="11"/>
  <c r="Y74" i="11"/>
  <c r="X74" i="11"/>
  <c r="W74" i="11"/>
  <c r="V74" i="11"/>
  <c r="U74" i="11"/>
  <c r="T74" i="11"/>
  <c r="S74" i="11"/>
  <c r="R74" i="11"/>
  <c r="Q74" i="11"/>
  <c r="P74" i="11"/>
  <c r="O74" i="11"/>
  <c r="N74" i="11"/>
  <c r="M74" i="11"/>
  <c r="L74" i="11"/>
  <c r="K74" i="11"/>
  <c r="J74" i="11"/>
  <c r="I74" i="11"/>
  <c r="H74" i="11"/>
  <c r="G74" i="11"/>
  <c r="F74" i="11"/>
  <c r="E74" i="11"/>
  <c r="D74" i="11"/>
  <c r="C74" i="11"/>
  <c r="D63" i="11"/>
  <c r="E63" i="11" s="1"/>
  <c r="I48" i="11" s="1" a="1"/>
  <c r="I48" i="11" s="1"/>
  <c r="C63" i="11"/>
  <c r="H48" i="11" a="1"/>
  <c r="H48" i="11" s="1"/>
  <c r="G48" i="11" a="1"/>
  <c r="G48" i="11" s="1"/>
  <c r="D48" i="11" a="1"/>
  <c r="D48" i="11" s="1"/>
  <c r="C48" i="11" a="1"/>
  <c r="C48" i="11" s="1"/>
  <c r="I47" i="11" a="1"/>
  <c r="I47" i="11" s="1"/>
  <c r="H47" i="11" a="1"/>
  <c r="H47" i="11" s="1"/>
  <c r="G47" i="11" a="1"/>
  <c r="G47" i="11" s="1"/>
  <c r="E47" i="11" a="1"/>
  <c r="E47" i="11" s="1"/>
  <c r="D47" i="11" a="1"/>
  <c r="D47" i="11" s="1"/>
  <c r="C47" i="11" a="1"/>
  <c r="C47" i="11" s="1"/>
  <c r="I46" i="11" a="1"/>
  <c r="I46" i="11" s="1"/>
  <c r="H46" i="11" a="1"/>
  <c r="H46" i="11" s="1"/>
  <c r="G46" i="11" a="1"/>
  <c r="G46" i="11" s="1"/>
  <c r="E46" i="11" a="1"/>
  <c r="E46" i="11" s="1"/>
  <c r="D46" i="11" a="1"/>
  <c r="D46" i="11" s="1"/>
  <c r="C46" i="11" a="1"/>
  <c r="C46" i="11" s="1"/>
  <c r="I45" i="11" a="1"/>
  <c r="I45" i="11" s="1"/>
  <c r="H45" i="11" a="1"/>
  <c r="H45" i="11" s="1"/>
  <c r="G45" i="11" a="1"/>
  <c r="G45" i="11" s="1"/>
  <c r="E45" i="11" a="1"/>
  <c r="E45" i="11" s="1"/>
  <c r="D45" i="11" a="1"/>
  <c r="D45" i="11" s="1"/>
  <c r="C45" i="11" a="1"/>
  <c r="C45" i="11" s="1"/>
  <c r="I44" i="11" a="1"/>
  <c r="I44" i="11" s="1"/>
  <c r="H44" i="11" a="1"/>
  <c r="H44" i="11" s="1"/>
  <c r="G44" i="11" a="1"/>
  <c r="G44" i="11" s="1"/>
  <c r="E44" i="11" a="1"/>
  <c r="E44" i="11" s="1"/>
  <c r="D44" i="11" a="1"/>
  <c r="D44" i="11" s="1"/>
  <c r="C44" i="11" a="1"/>
  <c r="C44" i="11" s="1"/>
  <c r="I43" i="11" a="1"/>
  <c r="I43" i="11" s="1"/>
  <c r="H43" i="11" a="1"/>
  <c r="H43" i="11" s="1"/>
  <c r="G43" i="11" a="1"/>
  <c r="G43" i="11" s="1"/>
  <c r="E43" i="11" a="1"/>
  <c r="E43" i="11" s="1"/>
  <c r="D43" i="11" a="1"/>
  <c r="D43" i="11" s="1"/>
  <c r="C43" i="11" a="1"/>
  <c r="C43" i="11" s="1"/>
  <c r="I42" i="11" a="1"/>
  <c r="I42" i="11" s="1"/>
  <c r="H42" i="11" a="1"/>
  <c r="H42" i="11" s="1"/>
  <c r="G42" i="11" a="1"/>
  <c r="G42" i="11" s="1"/>
  <c r="E42" i="11" a="1"/>
  <c r="E42" i="11" s="1"/>
  <c r="D42" i="11" a="1"/>
  <c r="D42" i="11" s="1"/>
  <c r="C42" i="11" a="1"/>
  <c r="C42" i="11" s="1"/>
  <c r="I41" i="11" a="1"/>
  <c r="I41" i="11" s="1"/>
  <c r="H41" i="11" a="1"/>
  <c r="H41" i="11" s="1"/>
  <c r="G41" i="11" a="1"/>
  <c r="G41" i="11" s="1"/>
  <c r="E41" i="11" a="1"/>
  <c r="E41" i="11" s="1"/>
  <c r="D41" i="11" a="1"/>
  <c r="D41" i="11" s="1"/>
  <c r="C41" i="11" a="1"/>
  <c r="C41" i="11" s="1"/>
  <c r="I40" i="11" a="1"/>
  <c r="I40" i="11" s="1"/>
  <c r="H40" i="11" a="1"/>
  <c r="H40" i="11" s="1"/>
  <c r="G40" i="11" a="1"/>
  <c r="G40" i="11" s="1"/>
  <c r="E40" i="11" a="1"/>
  <c r="E40" i="11" s="1"/>
  <c r="D40" i="11" a="1"/>
  <c r="D40" i="11" s="1"/>
  <c r="C40" i="11" a="1"/>
  <c r="C40" i="11" s="1"/>
  <c r="I39" i="11" a="1"/>
  <c r="I39" i="11" s="1"/>
  <c r="H39" i="11" a="1"/>
  <c r="H39" i="11" s="1"/>
  <c r="G39" i="11" a="1"/>
  <c r="G39" i="11" s="1"/>
  <c r="E39" i="11" a="1"/>
  <c r="E39" i="11" s="1"/>
  <c r="D39" i="11" a="1"/>
  <c r="D39" i="11" s="1"/>
  <c r="C39" i="11" a="1"/>
  <c r="C39" i="11" s="1"/>
  <c r="I38" i="11" a="1"/>
  <c r="I38" i="11" s="1"/>
  <c r="H38" i="11" a="1"/>
  <c r="H38" i="11" s="1"/>
  <c r="G38" i="11"/>
  <c r="G38" i="11" a="1"/>
  <c r="E38" i="11" a="1"/>
  <c r="E38" i="11" s="1"/>
  <c r="D38" i="11" a="1"/>
  <c r="D38" i="11" s="1"/>
  <c r="C38" i="11" a="1"/>
  <c r="C38" i="11" s="1"/>
  <c r="I37" i="11" a="1"/>
  <c r="I37" i="11" s="1"/>
  <c r="H37" i="11" a="1"/>
  <c r="H37" i="11" s="1"/>
  <c r="G37" i="11" a="1"/>
  <c r="G37" i="11" s="1"/>
  <c r="E37" i="11" a="1"/>
  <c r="E37" i="11" s="1"/>
  <c r="D37" i="11"/>
  <c r="D37" i="11" a="1"/>
  <c r="C37" i="11" a="1"/>
  <c r="C37" i="11" s="1"/>
  <c r="I36" i="11" a="1"/>
  <c r="I36" i="11" s="1"/>
  <c r="H36" i="11" a="1"/>
  <c r="H36" i="11" s="1"/>
  <c r="G36" i="11" a="1"/>
  <c r="G36" i="11" s="1"/>
  <c r="E36" i="11" a="1"/>
  <c r="E36" i="11" s="1"/>
  <c r="D36" i="11" a="1"/>
  <c r="D36" i="11" s="1"/>
  <c r="C36" i="11" a="1"/>
  <c r="C36" i="11" s="1"/>
  <c r="I35" i="11"/>
  <c r="I35" i="11" a="1"/>
  <c r="H35" i="11" a="1"/>
  <c r="H35" i="11" s="1"/>
  <c r="G35" i="11" a="1"/>
  <c r="G35" i="11" s="1"/>
  <c r="E35" i="11" a="1"/>
  <c r="E35" i="11" s="1"/>
  <c r="D35" i="11" a="1"/>
  <c r="D35" i="11" s="1"/>
  <c r="C35" i="11" a="1"/>
  <c r="C35" i="11" s="1"/>
  <c r="I34" i="11" a="1"/>
  <c r="I34" i="11" s="1"/>
  <c r="H34" i="11" a="1"/>
  <c r="H34" i="11" s="1"/>
  <c r="G34" i="11"/>
  <c r="G34" i="11" a="1"/>
  <c r="E34" i="11" a="1"/>
  <c r="E34" i="11" s="1"/>
  <c r="D34" i="11" a="1"/>
  <c r="D34" i="11" s="1"/>
  <c r="C34" i="11" a="1"/>
  <c r="C34" i="11" s="1"/>
  <c r="I33" i="11" a="1"/>
  <c r="I33" i="11" s="1"/>
  <c r="H33" i="11" a="1"/>
  <c r="H33" i="11" s="1"/>
  <c r="G33" i="11" a="1"/>
  <c r="G33" i="11" s="1"/>
  <c r="E33" i="11" a="1"/>
  <c r="E33" i="11" s="1"/>
  <c r="D33" i="11"/>
  <c r="D33" i="11" a="1"/>
  <c r="C33" i="11" a="1"/>
  <c r="C33" i="11" s="1"/>
  <c r="I32" i="11" a="1"/>
  <c r="I32" i="11" s="1"/>
  <c r="H32" i="11" a="1"/>
  <c r="H32" i="11" s="1"/>
  <c r="G32" i="11" a="1"/>
  <c r="G32" i="11" s="1"/>
  <c r="E32" i="11" a="1"/>
  <c r="E32" i="11" s="1"/>
  <c r="D32" i="11" a="1"/>
  <c r="D32" i="11" s="1"/>
  <c r="C32" i="11" a="1"/>
  <c r="C32" i="11" s="1"/>
  <c r="I31" i="11"/>
  <c r="I31" i="11" a="1"/>
  <c r="H31" i="11" a="1"/>
  <c r="H31" i="11" s="1"/>
  <c r="G31" i="11" a="1"/>
  <c r="G31" i="11" s="1"/>
  <c r="E31" i="11" a="1"/>
  <c r="E31" i="11" s="1"/>
  <c r="D31" i="11" a="1"/>
  <c r="D31" i="11" s="1"/>
  <c r="C31" i="11" a="1"/>
  <c r="C31" i="11" s="1"/>
  <c r="I30" i="11" a="1"/>
  <c r="I30" i="11" s="1"/>
  <c r="H30" i="11" a="1"/>
  <c r="H30" i="11" s="1"/>
  <c r="G30" i="11"/>
  <c r="G30" i="11" a="1"/>
  <c r="E30" i="11" a="1"/>
  <c r="E30" i="11" s="1"/>
  <c r="D30" i="11" a="1"/>
  <c r="D30" i="11" s="1"/>
  <c r="C30" i="11" a="1"/>
  <c r="C30" i="11" s="1"/>
  <c r="I29" i="11" a="1"/>
  <c r="I29" i="11" s="1"/>
  <c r="H29" i="11" a="1"/>
  <c r="H29" i="11" s="1"/>
  <c r="G29" i="11" a="1"/>
  <c r="G29" i="11" s="1"/>
  <c r="E29" i="11" a="1"/>
  <c r="E29" i="11" s="1"/>
  <c r="D29" i="11"/>
  <c r="D29" i="11" a="1"/>
  <c r="C29" i="11" a="1"/>
  <c r="C29" i="11" s="1"/>
  <c r="I28" i="11" a="1"/>
  <c r="I28" i="11" s="1"/>
  <c r="H28" i="11" a="1"/>
  <c r="H28" i="11" s="1"/>
  <c r="G28" i="11" a="1"/>
  <c r="G28" i="11" s="1"/>
  <c r="E28" i="11" a="1"/>
  <c r="E28" i="11" s="1"/>
  <c r="D28" i="11" a="1"/>
  <c r="D28" i="11" s="1"/>
  <c r="C28" i="11" a="1"/>
  <c r="C28" i="11" s="1"/>
  <c r="I27" i="11"/>
  <c r="I27" i="11" a="1"/>
  <c r="H27" i="11" a="1"/>
  <c r="H27" i="11" s="1"/>
  <c r="G27" i="11" a="1"/>
  <c r="G27" i="11" s="1"/>
  <c r="E27" i="11" a="1"/>
  <c r="E27" i="11" s="1"/>
  <c r="D27" i="11" a="1"/>
  <c r="D27" i="11" s="1"/>
  <c r="C27" i="11" a="1"/>
  <c r="C27" i="11" s="1"/>
  <c r="I26" i="11" a="1"/>
  <c r="I26" i="11" s="1"/>
  <c r="H26" i="11" a="1"/>
  <c r="H26" i="11" s="1"/>
  <c r="G26" i="11"/>
  <c r="G26" i="11" a="1"/>
  <c r="E26" i="11" a="1"/>
  <c r="E26" i="11" s="1"/>
  <c r="D26" i="11" a="1"/>
  <c r="D26" i="11" s="1"/>
  <c r="C26" i="11" a="1"/>
  <c r="C26" i="11" s="1"/>
  <c r="I25" i="11" a="1"/>
  <c r="I25" i="11" s="1"/>
  <c r="H25" i="11" a="1"/>
  <c r="H25" i="11" s="1"/>
  <c r="G25" i="11" a="1"/>
  <c r="G25" i="11" s="1"/>
  <c r="E25" i="11" a="1"/>
  <c r="E25" i="11" s="1"/>
  <c r="D25" i="11"/>
  <c r="D25" i="11" a="1"/>
  <c r="C25" i="11" a="1"/>
  <c r="C25" i="11" s="1"/>
  <c r="I24" i="11" a="1"/>
  <c r="I24" i="11" s="1"/>
  <c r="H24" i="11" a="1"/>
  <c r="H24" i="11" s="1"/>
  <c r="G24" i="11" a="1"/>
  <c r="G24" i="11" s="1"/>
  <c r="E24" i="11" a="1"/>
  <c r="E24" i="11" s="1"/>
  <c r="D24" i="11" a="1"/>
  <c r="D24" i="11" s="1"/>
  <c r="C24" i="11" a="1"/>
  <c r="C24" i="11" s="1"/>
  <c r="I23" i="11"/>
  <c r="I23" i="11" a="1"/>
  <c r="H23" i="11" a="1"/>
  <c r="H23" i="11" s="1"/>
  <c r="G23" i="11" a="1"/>
  <c r="G23" i="11" s="1"/>
  <c r="E23" i="11" a="1"/>
  <c r="E23" i="11" s="1"/>
  <c r="D23" i="11" a="1"/>
  <c r="D23" i="11" s="1"/>
  <c r="C23" i="11" a="1"/>
  <c r="C23" i="11" s="1"/>
  <c r="I22" i="11" a="1"/>
  <c r="I22" i="11" s="1"/>
  <c r="H22" i="11" a="1"/>
  <c r="H22" i="11" s="1"/>
  <c r="G22" i="11"/>
  <c r="G22" i="11" a="1"/>
  <c r="E22" i="11" a="1"/>
  <c r="E22" i="11" s="1"/>
  <c r="D22" i="11" a="1"/>
  <c r="D22" i="11" s="1"/>
  <c r="C22" i="11" a="1"/>
  <c r="C22" i="11" s="1"/>
  <c r="I21" i="11" a="1"/>
  <c r="I21" i="11" s="1"/>
  <c r="H21" i="11" a="1"/>
  <c r="H21" i="11" s="1"/>
  <c r="G21" i="11" a="1"/>
  <c r="G21" i="11" s="1"/>
  <c r="E21" i="11" a="1"/>
  <c r="E21" i="11" s="1"/>
  <c r="D21" i="11"/>
  <c r="D21" i="11" a="1"/>
  <c r="C21" i="11" a="1"/>
  <c r="C21" i="11" s="1"/>
  <c r="I20" i="11" a="1"/>
  <c r="I20" i="11" s="1"/>
  <c r="H20" i="11" a="1"/>
  <c r="H20" i="11" s="1"/>
  <c r="G20" i="11" a="1"/>
  <c r="G20" i="11" s="1"/>
  <c r="E20" i="11"/>
  <c r="E20" i="11" a="1"/>
  <c r="D20" i="11" a="1"/>
  <c r="D20" i="11" s="1"/>
  <c r="C20" i="11"/>
  <c r="C20" i="11" a="1"/>
  <c r="I19" i="11" a="1"/>
  <c r="I19" i="11" s="1"/>
  <c r="H19" i="11"/>
  <c r="H19" i="11" a="1"/>
  <c r="G19" i="11" a="1"/>
  <c r="G19" i="11" s="1"/>
  <c r="E19" i="11"/>
  <c r="E19" i="11" a="1"/>
  <c r="D19" i="11" a="1"/>
  <c r="D19" i="11" s="1"/>
  <c r="C19" i="11"/>
  <c r="C19" i="11" a="1"/>
  <c r="I18" i="11" a="1"/>
  <c r="I18" i="11" s="1"/>
  <c r="H18" i="11"/>
  <c r="H18" i="11" a="1"/>
  <c r="G18" i="11" a="1"/>
  <c r="G18" i="11" s="1"/>
  <c r="E18" i="11"/>
  <c r="E18" i="11" a="1"/>
  <c r="D18" i="11" a="1"/>
  <c r="D18" i="11" s="1"/>
  <c r="C18" i="11"/>
  <c r="C18" i="11" a="1"/>
  <c r="I17" i="11" a="1"/>
  <c r="I17" i="11" s="1"/>
  <c r="H17" i="11"/>
  <c r="H17" i="11" a="1"/>
  <c r="G17" i="11" a="1"/>
  <c r="G17" i="11" s="1"/>
  <c r="E17" i="11"/>
  <c r="E17" i="11" a="1"/>
  <c r="D17" i="11" a="1"/>
  <c r="D17" i="11" s="1"/>
  <c r="C17" i="11"/>
  <c r="C17" i="11" a="1"/>
  <c r="I16" i="11" a="1"/>
  <c r="I16" i="11" s="1"/>
  <c r="H16" i="11"/>
  <c r="H16" i="11" a="1"/>
  <c r="G16" i="11" a="1"/>
  <c r="G16" i="11" s="1"/>
  <c r="E16" i="11"/>
  <c r="E16" i="11" a="1"/>
  <c r="D16" i="11" a="1"/>
  <c r="D16" i="11" s="1"/>
  <c r="C16" i="11"/>
  <c r="C16" i="11" a="1"/>
  <c r="I15" i="11" a="1"/>
  <c r="I15" i="11" s="1"/>
  <c r="H15" i="11"/>
  <c r="H15" i="11" a="1"/>
  <c r="G15" i="11" a="1"/>
  <c r="G15" i="11" s="1"/>
  <c r="E15" i="11"/>
  <c r="E15" i="11" a="1"/>
  <c r="D15" i="11" a="1"/>
  <c r="D15" i="11" s="1"/>
  <c r="C15" i="11"/>
  <c r="C15" i="11" a="1"/>
  <c r="I14" i="11" a="1"/>
  <c r="I14" i="11" s="1"/>
  <c r="H14" i="11"/>
  <c r="H14" i="11" a="1"/>
  <c r="G14" i="11" a="1"/>
  <c r="G14" i="11" s="1"/>
  <c r="E14" i="11"/>
  <c r="E14" i="11" a="1"/>
  <c r="D14" i="11" a="1"/>
  <c r="D14" i="11" s="1"/>
  <c r="C14" i="11"/>
  <c r="C14" i="11" a="1"/>
  <c r="A8" i="11"/>
  <c r="B7" i="11"/>
  <c r="B6" i="11"/>
  <c r="B5" i="11"/>
  <c r="T107" i="10"/>
  <c r="S107" i="10"/>
  <c r="R107" i="10"/>
  <c r="Q107" i="10"/>
  <c r="P107" i="10"/>
  <c r="O107" i="10"/>
  <c r="N107" i="10"/>
  <c r="M107" i="10"/>
  <c r="L107" i="10"/>
  <c r="K107" i="10"/>
  <c r="J107" i="10"/>
  <c r="I107" i="10"/>
  <c r="H107" i="10"/>
  <c r="G107" i="10"/>
  <c r="F107" i="10"/>
  <c r="E107" i="10"/>
  <c r="D107" i="10"/>
  <c r="C107" i="10"/>
  <c r="T106" i="10"/>
  <c r="S106" i="10"/>
  <c r="R106" i="10"/>
  <c r="Q106" i="10"/>
  <c r="P106" i="10"/>
  <c r="O106" i="10"/>
  <c r="N106" i="10"/>
  <c r="M106" i="10"/>
  <c r="L106" i="10"/>
  <c r="K106" i="10"/>
  <c r="J106" i="10"/>
  <c r="I106" i="10"/>
  <c r="H106" i="10"/>
  <c r="G106" i="10"/>
  <c r="F106" i="10"/>
  <c r="E106" i="10"/>
  <c r="D106" i="10"/>
  <c r="C106" i="10"/>
  <c r="C47" i="10" s="1" a="1"/>
  <c r="C47" i="10" s="1"/>
  <c r="T105" i="10"/>
  <c r="S105" i="10"/>
  <c r="R105" i="10"/>
  <c r="Q105" i="10"/>
  <c r="P105" i="10"/>
  <c r="O105" i="10"/>
  <c r="N105" i="10"/>
  <c r="M105" i="10"/>
  <c r="L105" i="10"/>
  <c r="K105" i="10"/>
  <c r="J105" i="10"/>
  <c r="I105" i="10"/>
  <c r="H105" i="10"/>
  <c r="G105" i="10"/>
  <c r="F105" i="10"/>
  <c r="E105" i="10"/>
  <c r="D105" i="10"/>
  <c r="C105" i="10"/>
  <c r="T104" i="10"/>
  <c r="S104" i="10"/>
  <c r="R104" i="10"/>
  <c r="Q104" i="10"/>
  <c r="P104" i="10"/>
  <c r="O104" i="10"/>
  <c r="N104" i="10"/>
  <c r="M104" i="10"/>
  <c r="L104" i="10"/>
  <c r="K104" i="10"/>
  <c r="J104" i="10"/>
  <c r="I104" i="10"/>
  <c r="H104" i="10"/>
  <c r="G104" i="10"/>
  <c r="F104" i="10"/>
  <c r="E104" i="10"/>
  <c r="D104" i="10"/>
  <c r="C104" i="10"/>
  <c r="C45" i="10" s="1" a="1"/>
  <c r="C45" i="10" s="1"/>
  <c r="T103" i="10"/>
  <c r="S103" i="10"/>
  <c r="R103" i="10"/>
  <c r="Q103" i="10"/>
  <c r="P103" i="10"/>
  <c r="O103" i="10"/>
  <c r="N103" i="10"/>
  <c r="M103" i="10"/>
  <c r="L103" i="10"/>
  <c r="K103" i="10"/>
  <c r="J103" i="10"/>
  <c r="I103" i="10"/>
  <c r="H103" i="10"/>
  <c r="G103" i="10"/>
  <c r="F103" i="10"/>
  <c r="E103" i="10"/>
  <c r="D103" i="10"/>
  <c r="C103" i="10"/>
  <c r="T102" i="10"/>
  <c r="S102" i="10"/>
  <c r="R102" i="10"/>
  <c r="Q102" i="10"/>
  <c r="P102" i="10"/>
  <c r="O102" i="10"/>
  <c r="N102" i="10"/>
  <c r="M102" i="10"/>
  <c r="L102" i="10"/>
  <c r="K102" i="10"/>
  <c r="J102" i="10"/>
  <c r="I102" i="10"/>
  <c r="H102" i="10"/>
  <c r="G102" i="10"/>
  <c r="F102" i="10"/>
  <c r="E102" i="10"/>
  <c r="D102" i="10"/>
  <c r="C102" i="10"/>
  <c r="T101" i="10"/>
  <c r="S101" i="10"/>
  <c r="R101" i="10"/>
  <c r="Q101" i="10"/>
  <c r="P101" i="10"/>
  <c r="O101" i="10"/>
  <c r="N101" i="10"/>
  <c r="M101" i="10"/>
  <c r="L101" i="10"/>
  <c r="K101" i="10"/>
  <c r="J101" i="10"/>
  <c r="I101" i="10"/>
  <c r="H101" i="10"/>
  <c r="G101" i="10"/>
  <c r="F101" i="10"/>
  <c r="E101" i="10"/>
  <c r="D101" i="10"/>
  <c r="C101" i="10"/>
  <c r="T100" i="10"/>
  <c r="S100" i="10"/>
  <c r="R100" i="10"/>
  <c r="Q100" i="10"/>
  <c r="P100" i="10"/>
  <c r="O100" i="10"/>
  <c r="N100" i="10"/>
  <c r="M100" i="10"/>
  <c r="L100" i="10"/>
  <c r="K100" i="10"/>
  <c r="J100" i="10"/>
  <c r="I100" i="10"/>
  <c r="H100" i="10"/>
  <c r="G100" i="10"/>
  <c r="F100" i="10"/>
  <c r="E100" i="10"/>
  <c r="D100" i="10"/>
  <c r="C100" i="10"/>
  <c r="T99" i="10"/>
  <c r="S99" i="10"/>
  <c r="R99" i="10"/>
  <c r="Q99" i="10"/>
  <c r="P99" i="10"/>
  <c r="O99" i="10"/>
  <c r="N99" i="10"/>
  <c r="M99" i="10"/>
  <c r="L99" i="10"/>
  <c r="K99" i="10"/>
  <c r="J99" i="10"/>
  <c r="I99" i="10"/>
  <c r="H99" i="10"/>
  <c r="G99" i="10"/>
  <c r="F99" i="10"/>
  <c r="E99" i="10"/>
  <c r="D99" i="10"/>
  <c r="C99" i="10"/>
  <c r="T98" i="10"/>
  <c r="S98" i="10"/>
  <c r="R98" i="10"/>
  <c r="Q98" i="10"/>
  <c r="P98" i="10"/>
  <c r="O98" i="10"/>
  <c r="N98" i="10"/>
  <c r="M98" i="10"/>
  <c r="L98" i="10"/>
  <c r="K98" i="10"/>
  <c r="J98" i="10"/>
  <c r="I98" i="10"/>
  <c r="H98" i="10"/>
  <c r="G98" i="10"/>
  <c r="F98" i="10"/>
  <c r="E98" i="10"/>
  <c r="D98" i="10"/>
  <c r="C98" i="10"/>
  <c r="T97" i="10"/>
  <c r="S97" i="10"/>
  <c r="R97" i="10"/>
  <c r="Q97" i="10"/>
  <c r="P97" i="10"/>
  <c r="O97" i="10"/>
  <c r="N97" i="10"/>
  <c r="M97" i="10"/>
  <c r="L97" i="10"/>
  <c r="K97" i="10"/>
  <c r="J97" i="10"/>
  <c r="I97" i="10"/>
  <c r="H97" i="10"/>
  <c r="G97" i="10"/>
  <c r="F97" i="10"/>
  <c r="E97" i="10"/>
  <c r="D97" i="10"/>
  <c r="C97" i="10"/>
  <c r="T96" i="10"/>
  <c r="S96" i="10"/>
  <c r="R96" i="10"/>
  <c r="Q96" i="10"/>
  <c r="P96" i="10"/>
  <c r="O96" i="10"/>
  <c r="N96" i="10"/>
  <c r="M96" i="10"/>
  <c r="L96" i="10"/>
  <c r="K96" i="10"/>
  <c r="J96" i="10"/>
  <c r="I96" i="10"/>
  <c r="H96" i="10"/>
  <c r="G96" i="10"/>
  <c r="F96" i="10"/>
  <c r="E96" i="10"/>
  <c r="D96" i="10"/>
  <c r="D37" i="10" s="1" a="1"/>
  <c r="D37" i="10" s="1"/>
  <c r="C96" i="10"/>
  <c r="T95" i="10"/>
  <c r="S95" i="10"/>
  <c r="R95" i="10"/>
  <c r="Q95" i="10"/>
  <c r="P95" i="10"/>
  <c r="O95" i="10"/>
  <c r="N95" i="10"/>
  <c r="M95" i="10"/>
  <c r="L95" i="10"/>
  <c r="K95" i="10"/>
  <c r="J95" i="10"/>
  <c r="I95" i="10"/>
  <c r="H95" i="10"/>
  <c r="G95" i="10"/>
  <c r="F95" i="10"/>
  <c r="E95" i="10"/>
  <c r="D95" i="10"/>
  <c r="C95" i="10"/>
  <c r="T94" i="10"/>
  <c r="S94" i="10"/>
  <c r="R94" i="10"/>
  <c r="Q94" i="10"/>
  <c r="P94" i="10"/>
  <c r="O94" i="10"/>
  <c r="N94" i="10"/>
  <c r="M94" i="10"/>
  <c r="L94" i="10"/>
  <c r="K94" i="10"/>
  <c r="J94" i="10"/>
  <c r="I94" i="10"/>
  <c r="H94" i="10"/>
  <c r="G94" i="10"/>
  <c r="F94" i="10"/>
  <c r="E94" i="10"/>
  <c r="D94" i="10"/>
  <c r="D35" i="10" s="1" a="1"/>
  <c r="D35" i="10" s="1"/>
  <c r="C94" i="10"/>
  <c r="T93" i="10"/>
  <c r="S93" i="10"/>
  <c r="R93" i="10"/>
  <c r="Q93" i="10"/>
  <c r="P93" i="10"/>
  <c r="O93" i="10"/>
  <c r="N93" i="10"/>
  <c r="M93" i="10"/>
  <c r="L93" i="10"/>
  <c r="K93" i="10"/>
  <c r="J93" i="10"/>
  <c r="I93" i="10"/>
  <c r="H93" i="10"/>
  <c r="G93" i="10"/>
  <c r="F93" i="10"/>
  <c r="E93" i="10"/>
  <c r="D93" i="10"/>
  <c r="C93" i="10"/>
  <c r="T92" i="10"/>
  <c r="S92" i="10"/>
  <c r="R92" i="10"/>
  <c r="Q92" i="10"/>
  <c r="P92" i="10"/>
  <c r="O92" i="10"/>
  <c r="N92" i="10"/>
  <c r="M92" i="10"/>
  <c r="L92" i="10"/>
  <c r="K92" i="10"/>
  <c r="J92" i="10"/>
  <c r="I92" i="10"/>
  <c r="H92" i="10"/>
  <c r="G92" i="10"/>
  <c r="F92" i="10"/>
  <c r="E92" i="10"/>
  <c r="D92" i="10"/>
  <c r="C92" i="10"/>
  <c r="T91" i="10"/>
  <c r="S91" i="10"/>
  <c r="R91" i="10"/>
  <c r="Q91" i="10"/>
  <c r="P91" i="10"/>
  <c r="O91" i="10"/>
  <c r="N91" i="10"/>
  <c r="M91" i="10"/>
  <c r="L91" i="10"/>
  <c r="K91" i="10"/>
  <c r="J91" i="10"/>
  <c r="I91" i="10"/>
  <c r="H91" i="10"/>
  <c r="G91" i="10"/>
  <c r="F91" i="10"/>
  <c r="E91" i="10"/>
  <c r="D91" i="10"/>
  <c r="C91" i="10"/>
  <c r="T90" i="10"/>
  <c r="S90" i="10"/>
  <c r="R90" i="10"/>
  <c r="Q90" i="10"/>
  <c r="P90" i="10"/>
  <c r="O90" i="10"/>
  <c r="N90" i="10"/>
  <c r="M90" i="10"/>
  <c r="L90" i="10"/>
  <c r="K90" i="10"/>
  <c r="J90" i="10"/>
  <c r="I90" i="10"/>
  <c r="H90" i="10"/>
  <c r="G90" i="10"/>
  <c r="F90" i="10"/>
  <c r="E90" i="10"/>
  <c r="D90" i="10"/>
  <c r="D31" i="10" s="1" a="1"/>
  <c r="D31" i="10" s="1"/>
  <c r="C90" i="10"/>
  <c r="T89" i="10"/>
  <c r="S89" i="10"/>
  <c r="R89" i="10"/>
  <c r="Q89" i="10"/>
  <c r="P89" i="10"/>
  <c r="O89" i="10"/>
  <c r="N89" i="10"/>
  <c r="M89" i="10"/>
  <c r="L89" i="10"/>
  <c r="K89" i="10"/>
  <c r="J89" i="10"/>
  <c r="I89" i="10"/>
  <c r="H89" i="10"/>
  <c r="G89" i="10"/>
  <c r="F89" i="10"/>
  <c r="E89" i="10"/>
  <c r="D89" i="10"/>
  <c r="C89" i="10"/>
  <c r="T88" i="10"/>
  <c r="S88" i="10"/>
  <c r="R88" i="10"/>
  <c r="Q88" i="10"/>
  <c r="P88" i="10"/>
  <c r="O88" i="10"/>
  <c r="N88" i="10"/>
  <c r="M88" i="10"/>
  <c r="L88" i="10"/>
  <c r="K88" i="10"/>
  <c r="J88" i="10"/>
  <c r="I88" i="10"/>
  <c r="H88" i="10"/>
  <c r="G88" i="10"/>
  <c r="F88" i="10"/>
  <c r="E88" i="10"/>
  <c r="D88" i="10"/>
  <c r="D29" i="10" s="1" a="1"/>
  <c r="D29" i="10" s="1"/>
  <c r="C88" i="10"/>
  <c r="T87" i="10"/>
  <c r="S87" i="10"/>
  <c r="R87" i="10"/>
  <c r="Q87" i="10"/>
  <c r="P87" i="10"/>
  <c r="O87" i="10"/>
  <c r="N87" i="10"/>
  <c r="M87" i="10"/>
  <c r="L87" i="10"/>
  <c r="K87" i="10"/>
  <c r="J87" i="10"/>
  <c r="I87" i="10"/>
  <c r="H87" i="10"/>
  <c r="G87" i="10"/>
  <c r="F87" i="10"/>
  <c r="E87" i="10"/>
  <c r="D87" i="10"/>
  <c r="C87" i="10"/>
  <c r="T86" i="10"/>
  <c r="S86" i="10"/>
  <c r="R86" i="10"/>
  <c r="Q86" i="10"/>
  <c r="P86" i="10"/>
  <c r="O86" i="10"/>
  <c r="N86" i="10"/>
  <c r="M86" i="10"/>
  <c r="L86" i="10"/>
  <c r="K86" i="10"/>
  <c r="J86" i="10"/>
  <c r="I86" i="10"/>
  <c r="H86" i="10"/>
  <c r="G86" i="10"/>
  <c r="F86" i="10"/>
  <c r="E86" i="10"/>
  <c r="D86" i="10"/>
  <c r="D27" i="10" s="1" a="1"/>
  <c r="D27" i="10" s="1"/>
  <c r="C86" i="10"/>
  <c r="T85" i="10"/>
  <c r="S85" i="10"/>
  <c r="R85" i="10"/>
  <c r="Q85" i="10"/>
  <c r="P85" i="10"/>
  <c r="O85" i="10"/>
  <c r="N85" i="10"/>
  <c r="M85" i="10"/>
  <c r="L85" i="10"/>
  <c r="K85" i="10"/>
  <c r="J85" i="10"/>
  <c r="I85" i="10"/>
  <c r="H85" i="10"/>
  <c r="G85" i="10"/>
  <c r="F85" i="10"/>
  <c r="E85" i="10"/>
  <c r="D85" i="10"/>
  <c r="C85" i="10"/>
  <c r="T84" i="10"/>
  <c r="S84" i="10"/>
  <c r="R84" i="10"/>
  <c r="Q84" i="10"/>
  <c r="P84" i="10"/>
  <c r="O84" i="10"/>
  <c r="N84" i="10"/>
  <c r="M84" i="10"/>
  <c r="L84" i="10"/>
  <c r="K84" i="10"/>
  <c r="J84" i="10"/>
  <c r="I84" i="10"/>
  <c r="H84" i="10"/>
  <c r="G84" i="10"/>
  <c r="F84" i="10"/>
  <c r="E84" i="10"/>
  <c r="D84" i="10"/>
  <c r="D25" i="10" s="1" a="1"/>
  <c r="D25" i="10" s="1"/>
  <c r="C84" i="10"/>
  <c r="T83" i="10"/>
  <c r="S83" i="10"/>
  <c r="R83" i="10"/>
  <c r="Q83" i="10"/>
  <c r="P83" i="10"/>
  <c r="O83" i="10"/>
  <c r="N83" i="10"/>
  <c r="M83" i="10"/>
  <c r="L83" i="10"/>
  <c r="K83" i="10"/>
  <c r="J83" i="10"/>
  <c r="I83" i="10"/>
  <c r="H83" i="10"/>
  <c r="G83" i="10"/>
  <c r="F83" i="10"/>
  <c r="E83" i="10"/>
  <c r="D83" i="10"/>
  <c r="C83" i="10"/>
  <c r="T82" i="10"/>
  <c r="S82" i="10"/>
  <c r="R82" i="10"/>
  <c r="Q82" i="10"/>
  <c r="P82" i="10"/>
  <c r="O82" i="10"/>
  <c r="N82" i="10"/>
  <c r="M82" i="10"/>
  <c r="L82" i="10"/>
  <c r="K82" i="10"/>
  <c r="J82" i="10"/>
  <c r="I82" i="10"/>
  <c r="H82" i="10"/>
  <c r="G82" i="10"/>
  <c r="F82" i="10"/>
  <c r="E82" i="10"/>
  <c r="D82" i="10"/>
  <c r="D23" i="10" s="1" a="1"/>
  <c r="D23" i="10" s="1"/>
  <c r="C82" i="10"/>
  <c r="C23" i="10" s="1" a="1"/>
  <c r="C23" i="10" s="1"/>
  <c r="T81" i="10"/>
  <c r="S81" i="10"/>
  <c r="R81" i="10"/>
  <c r="Q81" i="10"/>
  <c r="P81" i="10"/>
  <c r="O81" i="10"/>
  <c r="N81" i="10"/>
  <c r="M81" i="10"/>
  <c r="L81" i="10"/>
  <c r="K81" i="10"/>
  <c r="J81" i="10"/>
  <c r="I81" i="10"/>
  <c r="H81" i="10"/>
  <c r="G81" i="10"/>
  <c r="F81" i="10"/>
  <c r="E81" i="10"/>
  <c r="D81" i="10"/>
  <c r="C81" i="10"/>
  <c r="T80" i="10"/>
  <c r="S80" i="10"/>
  <c r="R80" i="10"/>
  <c r="Q80" i="10"/>
  <c r="P80" i="10"/>
  <c r="O80" i="10"/>
  <c r="N80" i="10"/>
  <c r="M80" i="10"/>
  <c r="L80" i="10"/>
  <c r="K80" i="10"/>
  <c r="J80" i="10"/>
  <c r="I80" i="10"/>
  <c r="H80" i="10"/>
  <c r="G80" i="10"/>
  <c r="F80" i="10"/>
  <c r="E80" i="10"/>
  <c r="D80" i="10"/>
  <c r="D21" i="10" s="1" a="1"/>
  <c r="D21" i="10" s="1"/>
  <c r="C80" i="10"/>
  <c r="C21" i="10" s="1" a="1"/>
  <c r="C21" i="10" s="1"/>
  <c r="T79" i="10"/>
  <c r="S79" i="10"/>
  <c r="R79" i="10"/>
  <c r="Q79" i="10"/>
  <c r="P79" i="10"/>
  <c r="O79" i="10"/>
  <c r="N79" i="10"/>
  <c r="M79" i="10"/>
  <c r="L79" i="10"/>
  <c r="K79" i="10"/>
  <c r="J79" i="10"/>
  <c r="I79" i="10"/>
  <c r="H79" i="10"/>
  <c r="G79" i="10"/>
  <c r="F79" i="10"/>
  <c r="E79" i="10"/>
  <c r="D79" i="10"/>
  <c r="C79" i="10"/>
  <c r="C20" i="10" s="1" a="1"/>
  <c r="C20" i="10" s="1"/>
  <c r="T78" i="10"/>
  <c r="S78" i="10"/>
  <c r="R78" i="10"/>
  <c r="Q78" i="10"/>
  <c r="P78" i="10"/>
  <c r="O78" i="10"/>
  <c r="N78" i="10"/>
  <c r="M78" i="10"/>
  <c r="L78" i="10"/>
  <c r="K78" i="10"/>
  <c r="J78" i="10"/>
  <c r="I78" i="10"/>
  <c r="H78" i="10"/>
  <c r="G78" i="10"/>
  <c r="F78" i="10"/>
  <c r="E78" i="10"/>
  <c r="D78" i="10"/>
  <c r="D19" i="10" s="1" a="1"/>
  <c r="D19" i="10" s="1"/>
  <c r="C78" i="10"/>
  <c r="C19" i="10" s="1" a="1"/>
  <c r="C19" i="10" s="1"/>
  <c r="T77" i="10"/>
  <c r="S77" i="10"/>
  <c r="R77" i="10"/>
  <c r="Q77" i="10"/>
  <c r="P77" i="10"/>
  <c r="O77" i="10"/>
  <c r="N77" i="10"/>
  <c r="M77" i="10"/>
  <c r="L77" i="10"/>
  <c r="K77" i="10"/>
  <c r="J77" i="10"/>
  <c r="I77" i="10"/>
  <c r="H77" i="10"/>
  <c r="G77" i="10"/>
  <c r="F77" i="10"/>
  <c r="E77" i="10"/>
  <c r="D77" i="10"/>
  <c r="C77" i="10"/>
  <c r="T76" i="10"/>
  <c r="S76" i="10"/>
  <c r="R76" i="10"/>
  <c r="Q76" i="10"/>
  <c r="P76" i="10"/>
  <c r="O76" i="10"/>
  <c r="N76" i="10"/>
  <c r="M76" i="10"/>
  <c r="L76" i="10"/>
  <c r="K76" i="10"/>
  <c r="J76" i="10"/>
  <c r="I76" i="10"/>
  <c r="H76" i="10"/>
  <c r="G76" i="10"/>
  <c r="F76" i="10"/>
  <c r="E76" i="10"/>
  <c r="D76" i="10"/>
  <c r="D17" i="10" s="1" a="1"/>
  <c r="D17" i="10" s="1"/>
  <c r="C76" i="10"/>
  <c r="C17" i="10" s="1" a="1"/>
  <c r="C17" i="10" s="1"/>
  <c r="T75" i="10"/>
  <c r="S75" i="10"/>
  <c r="R75" i="10"/>
  <c r="Q75" i="10"/>
  <c r="P75" i="10"/>
  <c r="O75" i="10"/>
  <c r="N75" i="10"/>
  <c r="M75" i="10"/>
  <c r="L75" i="10"/>
  <c r="K75" i="10"/>
  <c r="J75" i="10"/>
  <c r="I75" i="10"/>
  <c r="H75" i="10"/>
  <c r="G75" i="10"/>
  <c r="F75" i="10"/>
  <c r="E75" i="10"/>
  <c r="D75" i="10"/>
  <c r="C75" i="10"/>
  <c r="T74" i="10"/>
  <c r="S74" i="10"/>
  <c r="R74" i="10"/>
  <c r="Q74" i="10"/>
  <c r="P74" i="10"/>
  <c r="O74" i="10"/>
  <c r="N74" i="10"/>
  <c r="M74" i="10"/>
  <c r="L74" i="10"/>
  <c r="K74" i="10"/>
  <c r="J74" i="10"/>
  <c r="I74" i="10"/>
  <c r="H74" i="10"/>
  <c r="G74" i="10"/>
  <c r="F74" i="10"/>
  <c r="E74" i="10"/>
  <c r="D74" i="10"/>
  <c r="C74" i="10"/>
  <c r="C15" i="10" s="1" a="1"/>
  <c r="C15" i="10" s="1"/>
  <c r="T73" i="10"/>
  <c r="S73" i="10"/>
  <c r="R73" i="10"/>
  <c r="Q73" i="10"/>
  <c r="P73" i="10"/>
  <c r="O73" i="10"/>
  <c r="N73" i="10"/>
  <c r="M73" i="10"/>
  <c r="L73" i="10"/>
  <c r="K73" i="10"/>
  <c r="J73" i="10"/>
  <c r="I73" i="10"/>
  <c r="H73" i="10"/>
  <c r="G73" i="10"/>
  <c r="F73" i="10"/>
  <c r="E73" i="10"/>
  <c r="D73" i="10"/>
  <c r="C73" i="10"/>
  <c r="C14" i="10" s="1" a="1"/>
  <c r="C14" i="10" s="1"/>
  <c r="D59" i="10"/>
  <c r="C59" i="10"/>
  <c r="C48" i="10" s="1" a="1"/>
  <c r="C48" i="10" s="1"/>
  <c r="G48" i="10" a="1"/>
  <c r="G48" i="10" s="1"/>
  <c r="D48" i="10" a="1"/>
  <c r="D48" i="10" s="1"/>
  <c r="G47" i="10" a="1"/>
  <c r="G47" i="10" s="1"/>
  <c r="D47" i="10" a="1"/>
  <c r="D47" i="10" s="1"/>
  <c r="G46" i="10" a="1"/>
  <c r="G46" i="10" s="1"/>
  <c r="C46" i="10" a="1"/>
  <c r="C46" i="10" s="1"/>
  <c r="G45" i="10" a="1"/>
  <c r="G45" i="10" s="1"/>
  <c r="G44" i="10" a="1"/>
  <c r="G44" i="10" s="1"/>
  <c r="C44" i="10" a="1"/>
  <c r="C44" i="10" s="1"/>
  <c r="H43" i="10" a="1"/>
  <c r="H43" i="10" s="1"/>
  <c r="G43" i="10" a="1"/>
  <c r="G43" i="10" s="1"/>
  <c r="D43" i="10" a="1"/>
  <c r="D43" i="10" s="1"/>
  <c r="C43" i="10" a="1"/>
  <c r="C43" i="10" s="1"/>
  <c r="H42" i="10" a="1"/>
  <c r="H42" i="10" s="1"/>
  <c r="G42" i="10" a="1"/>
  <c r="G42" i="10" s="1"/>
  <c r="C42" i="10" a="1"/>
  <c r="C42" i="10" s="1"/>
  <c r="H41" i="10" a="1"/>
  <c r="H41" i="10" s="1"/>
  <c r="G41" i="10" a="1"/>
  <c r="G41" i="10" s="1"/>
  <c r="D41" i="10" a="1"/>
  <c r="D41" i="10" s="1"/>
  <c r="C41" i="10" a="1"/>
  <c r="C41" i="10" s="1"/>
  <c r="H40" i="10" a="1"/>
  <c r="H40" i="10" s="1"/>
  <c r="G40" i="10" a="1"/>
  <c r="G40" i="10" s="1"/>
  <c r="C40" i="10" a="1"/>
  <c r="C40" i="10" s="1"/>
  <c r="H39" i="10" a="1"/>
  <c r="H39" i="10" s="1"/>
  <c r="G39" i="10" a="1"/>
  <c r="G39" i="10" s="1"/>
  <c r="D39" i="10" a="1"/>
  <c r="D39" i="10" s="1"/>
  <c r="C39" i="10" a="1"/>
  <c r="C39" i="10" s="1"/>
  <c r="H38" i="10" a="1"/>
  <c r="H38" i="10" s="1"/>
  <c r="G38" i="10" a="1"/>
  <c r="G38" i="10" s="1"/>
  <c r="C38" i="10" a="1"/>
  <c r="C38" i="10" s="1"/>
  <c r="H37" i="10" a="1"/>
  <c r="H37" i="10" s="1"/>
  <c r="G37" i="10" a="1"/>
  <c r="G37" i="10" s="1"/>
  <c r="C37" i="10" a="1"/>
  <c r="C37" i="10" s="1"/>
  <c r="H36" i="10" a="1"/>
  <c r="H36" i="10" s="1"/>
  <c r="G36" i="10" a="1"/>
  <c r="G36" i="10" s="1"/>
  <c r="C36" i="10" a="1"/>
  <c r="C36" i="10" s="1"/>
  <c r="H35" i="10" a="1"/>
  <c r="H35" i="10" s="1"/>
  <c r="G35" i="10" a="1"/>
  <c r="G35" i="10" s="1"/>
  <c r="C35" i="10" a="1"/>
  <c r="C35" i="10" s="1"/>
  <c r="H34" i="10" a="1"/>
  <c r="H34" i="10" s="1"/>
  <c r="G34" i="10" a="1"/>
  <c r="G34" i="10" s="1"/>
  <c r="C34" i="10" a="1"/>
  <c r="C34" i="10" s="1"/>
  <c r="H33" i="10" a="1"/>
  <c r="H33" i="10" s="1"/>
  <c r="G33" i="10" a="1"/>
  <c r="G33" i="10" s="1"/>
  <c r="D33" i="10" a="1"/>
  <c r="D33" i="10" s="1"/>
  <c r="C33" i="10" a="1"/>
  <c r="C33" i="10" s="1"/>
  <c r="H32" i="10" a="1"/>
  <c r="H32" i="10" s="1"/>
  <c r="G32" i="10" a="1"/>
  <c r="G32" i="10" s="1"/>
  <c r="C32" i="10" a="1"/>
  <c r="C32" i="10" s="1"/>
  <c r="H31" i="10" a="1"/>
  <c r="H31" i="10" s="1"/>
  <c r="G31" i="10" a="1"/>
  <c r="G31" i="10" s="1"/>
  <c r="C31" i="10" a="1"/>
  <c r="C31" i="10" s="1"/>
  <c r="H30" i="10" a="1"/>
  <c r="H30" i="10" s="1"/>
  <c r="G30" i="10" a="1"/>
  <c r="G30" i="10" s="1"/>
  <c r="D30" i="10" a="1"/>
  <c r="D30" i="10" s="1"/>
  <c r="C30" i="10" a="1"/>
  <c r="C30" i="10" s="1"/>
  <c r="H29" i="10" a="1"/>
  <c r="H29" i="10" s="1"/>
  <c r="G29" i="10" a="1"/>
  <c r="G29" i="10" s="1"/>
  <c r="C29" i="10" a="1"/>
  <c r="C29" i="10" s="1"/>
  <c r="H28" i="10" a="1"/>
  <c r="H28" i="10" s="1"/>
  <c r="G28" i="10" a="1"/>
  <c r="G28" i="10" s="1"/>
  <c r="D28" i="10" a="1"/>
  <c r="D28" i="10" s="1"/>
  <c r="C28" i="10" a="1"/>
  <c r="C28" i="10" s="1"/>
  <c r="H27" i="10" a="1"/>
  <c r="H27" i="10" s="1"/>
  <c r="G27" i="10" a="1"/>
  <c r="G27" i="10" s="1"/>
  <c r="C27" i="10" a="1"/>
  <c r="C27" i="10" s="1"/>
  <c r="H26" i="10" a="1"/>
  <c r="H26" i="10" s="1"/>
  <c r="G26" i="10" a="1"/>
  <c r="G26" i="10" s="1"/>
  <c r="D26" i="10" a="1"/>
  <c r="D26" i="10" s="1"/>
  <c r="C26" i="10" a="1"/>
  <c r="C26" i="10" s="1"/>
  <c r="H25" i="10" a="1"/>
  <c r="H25" i="10" s="1"/>
  <c r="G25" i="10" a="1"/>
  <c r="G25" i="10" s="1"/>
  <c r="C25" i="10" a="1"/>
  <c r="C25" i="10" s="1"/>
  <c r="H24" i="10" a="1"/>
  <c r="H24" i="10" s="1"/>
  <c r="G24" i="10" a="1"/>
  <c r="G24" i="10" s="1"/>
  <c r="D24" i="10" a="1"/>
  <c r="D24" i="10" s="1"/>
  <c r="C24" i="10" a="1"/>
  <c r="C24" i="10" s="1"/>
  <c r="H23" i="10" a="1"/>
  <c r="H23" i="10" s="1"/>
  <c r="G23" i="10" a="1"/>
  <c r="G23" i="10" s="1"/>
  <c r="H22" i="10" a="1"/>
  <c r="H22" i="10" s="1"/>
  <c r="G22" i="10" a="1"/>
  <c r="G22" i="10" s="1"/>
  <c r="D22" i="10" a="1"/>
  <c r="D22" i="10" s="1"/>
  <c r="C22" i="10" a="1"/>
  <c r="C22" i="10" s="1"/>
  <c r="H21" i="10"/>
  <c r="H21" i="10" a="1"/>
  <c r="G21" i="10" a="1"/>
  <c r="G21" i="10" s="1"/>
  <c r="H20" i="10" a="1"/>
  <c r="H20" i="10" s="1"/>
  <c r="G20" i="10"/>
  <c r="G20" i="10" a="1"/>
  <c r="D20" i="10" a="1"/>
  <c r="D20" i="10" s="1"/>
  <c r="H19" i="10" a="1"/>
  <c r="H19" i="10" s="1"/>
  <c r="G19" i="10"/>
  <c r="G19" i="10" a="1"/>
  <c r="H18" i="10" a="1"/>
  <c r="H18" i="10" s="1"/>
  <c r="G18" i="10"/>
  <c r="G18" i="10" a="1"/>
  <c r="D18" i="10" a="1"/>
  <c r="D18" i="10" s="1"/>
  <c r="C18" i="10" a="1"/>
  <c r="C18" i="10" s="1"/>
  <c r="H17" i="10" a="1"/>
  <c r="H17" i="10" s="1"/>
  <c r="G17" i="10"/>
  <c r="G17" i="10" a="1"/>
  <c r="H16" i="10" a="1"/>
  <c r="H16" i="10" s="1"/>
  <c r="G16" i="10"/>
  <c r="G16" i="10" a="1"/>
  <c r="D16" i="10"/>
  <c r="D16" i="10" a="1"/>
  <c r="C16" i="10" a="1"/>
  <c r="C16" i="10" s="1"/>
  <c r="H15" i="10" a="1"/>
  <c r="H15" i="10" s="1"/>
  <c r="G15" i="10"/>
  <c r="G15" i="10" a="1"/>
  <c r="D15" i="10" a="1"/>
  <c r="D15" i="10" s="1"/>
  <c r="H14" i="10" a="1"/>
  <c r="H14" i="10" s="1"/>
  <c r="G14" i="10"/>
  <c r="G14" i="10" a="1"/>
  <c r="D14" i="10"/>
  <c r="D14" i="10" a="1"/>
  <c r="A8" i="10"/>
  <c r="B7" i="10"/>
  <c r="B6" i="10"/>
  <c r="B5" i="10"/>
  <c r="B26" i="9"/>
  <c r="A51" i="11" s="1"/>
  <c r="E48" i="11" l="1" a="1"/>
  <c r="E48" i="11" s="1"/>
  <c r="H48" i="10" a="1"/>
  <c r="H48" i="10" s="1"/>
  <c r="H47" i="10" a="1"/>
  <c r="H47" i="10" s="1"/>
  <c r="H46" i="10" a="1"/>
  <c r="H46" i="10" s="1"/>
  <c r="H45" i="10" a="1"/>
  <c r="H45" i="10" s="1"/>
  <c r="H44" i="10" a="1"/>
  <c r="H44" i="10" s="1"/>
  <c r="E59" i="10"/>
  <c r="D32" i="10" a="1"/>
  <c r="D32" i="10" s="1"/>
  <c r="D34" i="10" a="1"/>
  <c r="D34" i="10" s="1"/>
  <c r="D36" i="10" a="1"/>
  <c r="D36" i="10" s="1"/>
  <c r="D38" i="10" a="1"/>
  <c r="D38" i="10" s="1"/>
  <c r="D40" i="10" a="1"/>
  <c r="D40" i="10" s="1"/>
  <c r="D42" i="10" a="1"/>
  <c r="D42" i="10" s="1"/>
  <c r="D44" i="10" a="1"/>
  <c r="D44" i="10" s="1"/>
  <c r="D45" i="10" a="1"/>
  <c r="D45" i="10" s="1"/>
  <c r="D46" i="10" a="1"/>
  <c r="D46" i="10" s="1"/>
  <c r="E48" i="10" l="1" a="1"/>
  <c r="E48" i="10" s="1"/>
  <c r="E47" i="10" a="1"/>
  <c r="E47" i="10" s="1"/>
  <c r="E46" i="10" a="1"/>
  <c r="E46" i="10" s="1"/>
  <c r="E45" i="10" a="1"/>
  <c r="E45" i="10" s="1"/>
  <c r="I48" i="10" a="1"/>
  <c r="I48" i="10" s="1"/>
  <c r="I42" i="10" a="1"/>
  <c r="I42" i="10" s="1"/>
  <c r="I40" i="10" a="1"/>
  <c r="I40" i="10" s="1"/>
  <c r="I38" i="10" a="1"/>
  <c r="I38" i="10" s="1"/>
  <c r="I36" i="10" a="1"/>
  <c r="I36" i="10" s="1"/>
  <c r="I34" i="10" a="1"/>
  <c r="I34" i="10" s="1"/>
  <c r="I32" i="10" a="1"/>
  <c r="I32" i="10" s="1"/>
  <c r="I30" i="10" a="1"/>
  <c r="I30" i="10" s="1"/>
  <c r="I28" i="10" a="1"/>
  <c r="I28" i="10" s="1"/>
  <c r="I26" i="10" a="1"/>
  <c r="I26" i="10" s="1"/>
  <c r="I24" i="10" a="1"/>
  <c r="I24" i="10" s="1"/>
  <c r="E24" i="10" a="1"/>
  <c r="E24" i="10" s="1"/>
  <c r="I23" i="10" a="1"/>
  <c r="I23" i="10" s="1"/>
  <c r="I20" i="10" a="1"/>
  <c r="I20" i="10" s="1"/>
  <c r="I19" i="10" a="1"/>
  <c r="I19" i="10" s="1"/>
  <c r="I18" i="10" a="1"/>
  <c r="I18" i="10" s="1"/>
  <c r="I17" i="10" a="1"/>
  <c r="I17" i="10" s="1"/>
  <c r="I16" i="10" a="1"/>
  <c r="I16" i="10" s="1"/>
  <c r="I15" i="10" a="1"/>
  <c r="I15" i="10" s="1"/>
  <c r="I14" i="10" a="1"/>
  <c r="I14" i="10" s="1"/>
  <c r="I33" i="10" a="1"/>
  <c r="I33" i="10" s="1"/>
  <c r="I31" i="10" a="1"/>
  <c r="I31" i="10" s="1"/>
  <c r="I27" i="10" a="1"/>
  <c r="I27" i="10" s="1"/>
  <c r="I25" i="10" a="1"/>
  <c r="I25" i="10" s="1"/>
  <c r="E22" i="10" a="1"/>
  <c r="E22" i="10" s="1"/>
  <c r="I21" i="10" a="1"/>
  <c r="I21" i="10" s="1"/>
  <c r="E17" i="10" a="1"/>
  <c r="E17" i="10" s="1"/>
  <c r="E15" i="10" a="1"/>
  <c r="E15" i="10" s="1"/>
  <c r="E14" i="10" a="1"/>
  <c r="E14" i="10" s="1"/>
  <c r="E42" i="10" a="1"/>
  <c r="E42" i="10" s="1"/>
  <c r="E32" i="10" a="1"/>
  <c r="E32" i="10" s="1"/>
  <c r="I44" i="10" a="1"/>
  <c r="I44" i="10" s="1"/>
  <c r="E43" i="10" a="1"/>
  <c r="E43" i="10" s="1"/>
  <c r="E41" i="10" a="1"/>
  <c r="E41" i="10" s="1"/>
  <c r="E39" i="10" a="1"/>
  <c r="E39" i="10" s="1"/>
  <c r="E37" i="10" a="1"/>
  <c r="E37" i="10" s="1"/>
  <c r="E35" i="10" a="1"/>
  <c r="E35" i="10" s="1"/>
  <c r="E33" i="10" a="1"/>
  <c r="E33" i="10" s="1"/>
  <c r="E31" i="10" a="1"/>
  <c r="E31" i="10" s="1"/>
  <c r="E29" i="10" a="1"/>
  <c r="E29" i="10" s="1"/>
  <c r="E27" i="10" a="1"/>
  <c r="E27" i="10" s="1"/>
  <c r="E25" i="10" a="1"/>
  <c r="E25" i="10" s="1"/>
  <c r="E23" i="10" a="1"/>
  <c r="E23" i="10" s="1"/>
  <c r="I22" i="10" a="1"/>
  <c r="I22" i="10" s="1"/>
  <c r="I43" i="10" a="1"/>
  <c r="I43" i="10" s="1"/>
  <c r="I41" i="10" a="1"/>
  <c r="I41" i="10" s="1"/>
  <c r="I35" i="10" a="1"/>
  <c r="I35" i="10" s="1"/>
  <c r="I29" i="10" a="1"/>
  <c r="I29" i="10" s="1"/>
  <c r="E20" i="10" a="1"/>
  <c r="E20" i="10" s="1"/>
  <c r="E19" i="10" a="1"/>
  <c r="E19" i="10" s="1"/>
  <c r="E16" i="10" a="1"/>
  <c r="E16" i="10" s="1"/>
  <c r="I47" i="10" a="1"/>
  <c r="I47" i="10" s="1"/>
  <c r="E44" i="10" a="1"/>
  <c r="E44" i="10" s="1"/>
  <c r="E34" i="10" a="1"/>
  <c r="E34" i="10" s="1"/>
  <c r="E30" i="10" a="1"/>
  <c r="E30" i="10" s="1"/>
  <c r="E21" i="10" a="1"/>
  <c r="E21" i="10" s="1"/>
  <c r="I46" i="10" a="1"/>
  <c r="I46" i="10" s="1"/>
  <c r="I45" i="10" a="1"/>
  <c r="I45" i="10" s="1"/>
  <c r="I39" i="10" a="1"/>
  <c r="I39" i="10" s="1"/>
  <c r="I37" i="10" a="1"/>
  <c r="I37" i="10" s="1"/>
  <c r="E18" i="10" a="1"/>
  <c r="E18" i="10" s="1"/>
  <c r="E40" i="10" a="1"/>
  <c r="E40" i="10" s="1"/>
  <c r="E38" i="10" a="1"/>
  <c r="E38" i="10" s="1"/>
  <c r="E36" i="10" a="1"/>
  <c r="E36" i="10" s="1"/>
  <c r="E28" i="10" a="1"/>
  <c r="E28" i="10" s="1"/>
  <c r="E26" i="10" a="1"/>
  <c r="E26" i="10" s="1"/>
  <c r="A51" i="1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Scott Marley</author>
    <author>ABS</author>
  </authors>
  <commentList>
    <comment ref="B25" authorId="0" shapeId="0" xr:uid="{99C026D7-D389-478F-97CB-34FBCDB6A2FA}">
      <text>
        <r>
          <rPr>
            <sz val="8"/>
            <color indexed="81"/>
            <rFont val="Arial"/>
            <family val="2"/>
          </rPr>
          <t>Persons employed for more than a year in their current job who looked for work in the previous 12 months</t>
        </r>
      </text>
    </comment>
    <comment ref="B36" authorId="1" shapeId="0" xr:uid="{3FDAC21E-858D-4C4E-B5AB-47EDE6BBFC69}">
      <text>
        <r>
          <rPr>
            <sz val="8"/>
            <color indexed="81"/>
            <rFont val="Arial"/>
            <family val="2"/>
          </rPr>
          <t>Persons not in the labour force with marginal attachment to the labour force, including people with job attachment (had a job to go or return to).</t>
        </r>
      </text>
    </comment>
    <comment ref="B37" authorId="0" shapeId="0" xr:uid="{063483E3-FF3F-4241-89C1-CCC0394AC29E}">
      <text>
        <r>
          <rPr>
            <sz val="8"/>
            <color indexed="81"/>
            <rFont val="Arial"/>
            <family val="2"/>
          </rPr>
          <t xml:space="preserve">Includes persons waiting to start a new job already obtained and persons who had been away from work without pay for four weeks or longer and had not been actively looking for work. </t>
        </r>
      </text>
    </comment>
    <comment ref="B38" authorId="1" shapeId="0" xr:uid="{3262B212-4C89-4DEC-BF11-DF4A4D794BFC}">
      <text>
        <r>
          <rPr>
            <sz val="8"/>
            <color indexed="81"/>
            <rFont val="Arial"/>
            <family val="2"/>
          </rPr>
          <t xml:space="preserve">Persons not in the labour force who wanted to work but were not actively looking for work and were available to start work within four weeks, excluding those who had a job to go or return to
</t>
        </r>
      </text>
    </comment>
    <comment ref="B39" authorId="0" shapeId="0" xr:uid="{BBF4F011-C019-4343-8927-8B543C0AB24F}">
      <text>
        <r>
          <rPr>
            <sz val="8"/>
            <color indexed="81"/>
            <rFont val="Arial"/>
            <family val="2"/>
          </rPr>
          <t>Persons not in the labour force who were discouraged job seekers</t>
        </r>
      </text>
    </comment>
    <comment ref="B40" authorId="1" shapeId="0" xr:uid="{0CBC1EE1-005B-4F8F-AD2C-A875F08A794E}">
      <text>
        <r>
          <rPr>
            <sz val="8"/>
            <color indexed="81"/>
            <rFont val="Arial"/>
            <family val="2"/>
          </rPr>
          <t>Persons not in the labour force who wanted to work but were not actively looking for work and were not available to start work within four weeks, excluding those who had a job to go or return to</t>
        </r>
      </text>
    </comment>
    <comment ref="B41" authorId="0" shapeId="0" xr:uid="{FF95505A-F456-4CE9-8777-D617A8B4C919}">
      <text>
        <r>
          <rPr>
            <sz val="8"/>
            <color indexed="81"/>
            <rFont val="Arial"/>
            <family val="2"/>
          </rPr>
          <t>Persons not in the labour force who wanted to work but were caring for children and not actively looking for work, or not available to work, excluding those who had a job to go or return to.</t>
        </r>
      </text>
    </comment>
    <comment ref="B48" authorId="1" shapeId="0" xr:uid="{13B39131-67D2-4DB6-8248-D11B963B769A}">
      <text>
        <r>
          <rPr>
            <sz val="8"/>
            <color indexed="81"/>
            <rFont val="Arial"/>
            <family val="2"/>
          </rPr>
          <t>Historical version of Persons not in the labour force with marginal attachment to the labour force. Includes some people with job attachment (people who had a job to go or return to), but not all. Can be used to compare against older publications prior to 2018.</t>
        </r>
      </text>
    </comment>
    <comment ref="B84" authorId="0" shapeId="0" xr:uid="{2BE59784-E706-438D-A867-56F8412CC7EB}">
      <text>
        <r>
          <rPr>
            <sz val="8"/>
            <color indexed="81"/>
            <rFont val="Arial"/>
            <family val="2"/>
          </rPr>
          <t>Persons employed for more than a year in their current job who looked for work in the previous 12 months</t>
        </r>
      </text>
    </comment>
    <comment ref="B95" authorId="1" shapeId="0" xr:uid="{31364EA8-97EA-4F86-A914-DCF7AD1D7ECB}">
      <text>
        <r>
          <rPr>
            <sz val="8"/>
            <color indexed="81"/>
            <rFont val="Arial"/>
            <family val="2"/>
          </rPr>
          <t>Persons not in the labour force with marginal attachment to the labour force, including people with job attachment (had a job to go or return to).</t>
        </r>
      </text>
    </comment>
    <comment ref="B96" authorId="0" shapeId="0" xr:uid="{191CEEE6-866D-477B-B3D2-BCDD3B585D47}">
      <text>
        <r>
          <rPr>
            <sz val="8"/>
            <color indexed="81"/>
            <rFont val="Arial"/>
            <family val="2"/>
          </rPr>
          <t xml:space="preserve">Includes persons waiting to start a new job already obtained and persons who had been away from work without pay for four weeks or longer and had not been actively looking for work. </t>
        </r>
      </text>
    </comment>
    <comment ref="B97" authorId="1" shapeId="0" xr:uid="{50DED6F8-83BE-4585-8F65-B135005568AD}">
      <text>
        <r>
          <rPr>
            <sz val="8"/>
            <color indexed="81"/>
            <rFont val="Arial"/>
            <family val="2"/>
          </rPr>
          <t xml:space="preserve">Persons not in the labour force who wanted to work but were not actively looking for work and were available to start work within four weeks, excluding those who had a job to go or return to
</t>
        </r>
      </text>
    </comment>
    <comment ref="B98" authorId="0" shapeId="0" xr:uid="{44033989-9E45-49BC-B94E-13A9EE2FF40C}">
      <text>
        <r>
          <rPr>
            <sz val="8"/>
            <color indexed="81"/>
            <rFont val="Arial"/>
            <family val="2"/>
          </rPr>
          <t>Persons not in the labour force who were discouraged job seekers</t>
        </r>
      </text>
    </comment>
    <comment ref="B99" authorId="1" shapeId="0" xr:uid="{7C6923B7-1718-44C5-9A78-A0624E858D62}">
      <text>
        <r>
          <rPr>
            <sz val="8"/>
            <color indexed="81"/>
            <rFont val="Arial"/>
            <family val="2"/>
          </rPr>
          <t>Persons not in the labour force who wanted to work but were not actively looking for work and were not available to start work within four weeks, excluding those who had a job to go or return to</t>
        </r>
      </text>
    </comment>
    <comment ref="B100" authorId="0" shapeId="0" xr:uid="{9575EFE3-3A76-4D75-A351-22607B681944}">
      <text>
        <r>
          <rPr>
            <sz val="8"/>
            <color indexed="81"/>
            <rFont val="Arial"/>
            <family val="2"/>
          </rPr>
          <t>Persons not in the labour force who wanted to work but were caring for children and not actively looking for work, or not available to work, excluding those who had a job to go or return to.</t>
        </r>
      </text>
    </comment>
    <comment ref="B107" authorId="1" shapeId="0" xr:uid="{AA05AD9F-ED9C-4D30-9ED3-DF64CA5517D3}">
      <text>
        <r>
          <rPr>
            <sz val="8"/>
            <color indexed="81"/>
            <rFont val="Arial"/>
            <family val="2"/>
          </rPr>
          <t>Historical version of Persons not in the labour force with marginal attachment to the labour force. Includes some people with job attachment (people who had a job to go or return to), but not all. Can be used to compare against older publications prior to 2018.</t>
        </r>
      </text>
    </comment>
    <comment ref="B132" authorId="0" shapeId="0" xr:uid="{AAEE5826-45C6-4DEA-B0F7-3C4D8DCCD2BD}">
      <text>
        <r>
          <rPr>
            <sz val="8"/>
            <color indexed="81"/>
            <rFont val="Arial"/>
            <family val="2"/>
          </rPr>
          <t>Persons employed for more than a year in their current job who looked for work in the previous 12 months</t>
        </r>
      </text>
    </comment>
    <comment ref="B143" authorId="1" shapeId="0" xr:uid="{961E9B62-F937-4A41-941C-54283DA2424E}">
      <text>
        <r>
          <rPr>
            <sz val="8"/>
            <color indexed="81"/>
            <rFont val="Arial"/>
            <family val="2"/>
          </rPr>
          <t>Persons not in the labour force with marginal attachment to the labour force, including people with job attachment (had a job to go or return to).</t>
        </r>
      </text>
    </comment>
    <comment ref="B144" authorId="0" shapeId="0" xr:uid="{5CF86C4B-91D4-48EC-82E6-1D5BDEC18A82}">
      <text>
        <r>
          <rPr>
            <sz val="8"/>
            <color indexed="81"/>
            <rFont val="Arial"/>
            <family val="2"/>
          </rPr>
          <t xml:space="preserve">Includes persons waiting to start a new job already obtained and persons who had been away from work without pay for four weeks or longer and had not been actively looking for work. </t>
        </r>
      </text>
    </comment>
    <comment ref="B145" authorId="1" shapeId="0" xr:uid="{79A54B19-261F-4E63-9313-C5069584C81A}">
      <text>
        <r>
          <rPr>
            <sz val="8"/>
            <color indexed="81"/>
            <rFont val="Arial"/>
            <family val="2"/>
          </rPr>
          <t xml:space="preserve">Persons not in the labour force who wanted to work but were not actively looking for work and were available to start work within four weeks, excluding those who had a job to go or return to
</t>
        </r>
      </text>
    </comment>
    <comment ref="B146" authorId="0" shapeId="0" xr:uid="{E92D223D-DBE8-4F63-ADAE-11CA5D628334}">
      <text>
        <r>
          <rPr>
            <sz val="8"/>
            <color indexed="81"/>
            <rFont val="Arial"/>
            <family val="2"/>
          </rPr>
          <t>Persons not in the labour force who were discouraged job seekers</t>
        </r>
      </text>
    </comment>
    <comment ref="B147" authorId="1" shapeId="0" xr:uid="{5FEA1DDF-37DF-416B-A65F-13B8D405EF51}">
      <text>
        <r>
          <rPr>
            <sz val="8"/>
            <color indexed="81"/>
            <rFont val="Arial"/>
            <family val="2"/>
          </rPr>
          <t>Persons not in the labour force who wanted to work but were not actively looking for work and were not available to start work within four weeks, excluding those who had a job to go or return to</t>
        </r>
      </text>
    </comment>
    <comment ref="B148" authorId="0" shapeId="0" xr:uid="{E04B87DD-BCC9-4373-B5EF-18E6C0517918}">
      <text>
        <r>
          <rPr>
            <sz val="8"/>
            <color indexed="81"/>
            <rFont val="Arial"/>
            <family val="2"/>
          </rPr>
          <t>Persons not in the labour force who wanted to work but were caring for children and not actively looking for work, or not available to work, excluding those who had a job to go or return to.</t>
        </r>
      </text>
    </comment>
    <comment ref="B155" authorId="1" shapeId="0" xr:uid="{24397977-41BD-4F82-857F-32C7EDFF9E73}">
      <text>
        <r>
          <rPr>
            <sz val="8"/>
            <color indexed="81"/>
            <rFont val="Arial"/>
            <family val="2"/>
          </rPr>
          <t>Historical version of Persons not in the labour force with marginal attachment to the labour force. Includes some people with job attachment (people who had a job to go or return to), but not all. Can be used to compare against older publications prior to 2018.</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Scott Marley</author>
    <author>ABS</author>
  </authors>
  <commentList>
    <comment ref="B25" authorId="0" shapeId="0" xr:uid="{FE07BDE6-AB8A-43E4-8334-2CF555B8E5F0}">
      <text>
        <r>
          <rPr>
            <sz val="8"/>
            <color indexed="81"/>
            <rFont val="Arial"/>
            <family val="2"/>
          </rPr>
          <t>Persons employed for more than a year in their current job who looked for work in the previous 12 months</t>
        </r>
      </text>
    </comment>
    <comment ref="B36" authorId="1" shapeId="0" xr:uid="{92674346-E0D7-474B-B204-16627D5E12DC}">
      <text>
        <r>
          <rPr>
            <sz val="8"/>
            <color indexed="81"/>
            <rFont val="Arial"/>
            <family val="2"/>
          </rPr>
          <t>Persons not in the labour force with marginal attachment to the labour force, including people with job attachment (had a job to go or return to).</t>
        </r>
      </text>
    </comment>
    <comment ref="B37" authorId="0" shapeId="0" xr:uid="{5165BAF7-78C9-4C6C-844E-A0195BE74E83}">
      <text>
        <r>
          <rPr>
            <sz val="8"/>
            <color indexed="81"/>
            <rFont val="Arial"/>
            <family val="2"/>
          </rPr>
          <t xml:space="preserve">Includes persons waiting to start a new job already obtained and persons who had been away from work without pay for four weeks or longer and had not been actively looking for work. </t>
        </r>
      </text>
    </comment>
    <comment ref="B38" authorId="1" shapeId="0" xr:uid="{80EDE052-C53C-4B47-85E4-61B4650D7888}">
      <text>
        <r>
          <rPr>
            <sz val="8"/>
            <color indexed="81"/>
            <rFont val="Arial"/>
            <family val="2"/>
          </rPr>
          <t xml:space="preserve">Persons not in the labour force who wanted to work but were not actively looking for work and were available to start work within four weeks, excluding those who had a job to go or return to
</t>
        </r>
      </text>
    </comment>
    <comment ref="B39" authorId="0" shapeId="0" xr:uid="{47BCA4FA-A232-416C-BC19-0242FDD92EA4}">
      <text>
        <r>
          <rPr>
            <sz val="8"/>
            <color indexed="81"/>
            <rFont val="Arial"/>
            <family val="2"/>
          </rPr>
          <t>Persons not in the labour force who were discouraged job seekers</t>
        </r>
      </text>
    </comment>
    <comment ref="B40" authorId="1" shapeId="0" xr:uid="{A908393D-6876-4981-9E9F-3158246A6AB3}">
      <text>
        <r>
          <rPr>
            <sz val="8"/>
            <color indexed="81"/>
            <rFont val="Arial"/>
            <family val="2"/>
          </rPr>
          <t>Persons not in the labour force who wanted to work but were not actively looking for work and were not available to start work within four weeks, excluding those who had a job to go or return to</t>
        </r>
      </text>
    </comment>
    <comment ref="B41" authorId="0" shapeId="0" xr:uid="{843A6196-1EC7-4311-8014-9D22B836E1D9}">
      <text>
        <r>
          <rPr>
            <sz val="8"/>
            <color indexed="81"/>
            <rFont val="Arial"/>
            <family val="2"/>
          </rPr>
          <t>Persons not in the labour force who wanted to work but were caring for children and not actively looking for work, or not available to work, excluding those who had a job to go or return to.</t>
        </r>
      </text>
    </comment>
    <comment ref="B48" authorId="1" shapeId="0" xr:uid="{95F64D75-BFE1-4945-8C20-660F038A55A6}">
      <text>
        <r>
          <rPr>
            <sz val="8"/>
            <color indexed="81"/>
            <rFont val="Arial"/>
            <family val="2"/>
          </rPr>
          <t>Historical version of Persons not in the labour force with marginal attachment to the labour force. Includes some people with job attachment (people who had a job to go or return to), but not all. Can be used to compare against older publications prior to 2018.</t>
        </r>
      </text>
    </comment>
    <comment ref="B85" authorId="0" shapeId="0" xr:uid="{E3E7F477-1B9B-4228-B2C0-3A4D1F6E88EC}">
      <text>
        <r>
          <rPr>
            <sz val="8"/>
            <color indexed="81"/>
            <rFont val="Arial"/>
            <family val="2"/>
          </rPr>
          <t>Persons employed for more than a year in their current job who looked for work in the previous 12 months</t>
        </r>
      </text>
    </comment>
    <comment ref="B96" authorId="1" shapeId="0" xr:uid="{0F535B47-602B-4410-9F16-365765BBD9C7}">
      <text>
        <r>
          <rPr>
            <sz val="8"/>
            <color indexed="81"/>
            <rFont val="Arial"/>
            <family val="2"/>
          </rPr>
          <t>Persons not in the labour force with marginal attachment to the labour force, including people with job attachment (had a job to go or return to).</t>
        </r>
      </text>
    </comment>
    <comment ref="B97" authorId="0" shapeId="0" xr:uid="{1FABF87A-0B88-4F37-A1BB-B77B0CAC6FFB}">
      <text>
        <r>
          <rPr>
            <sz val="8"/>
            <color indexed="81"/>
            <rFont val="Arial"/>
            <family val="2"/>
          </rPr>
          <t xml:space="preserve">Includes persons waiting to start a new job already obtained and persons who had been away from work without pay for four weeks or longer and had not been actively looking for work. </t>
        </r>
      </text>
    </comment>
    <comment ref="B98" authorId="1" shapeId="0" xr:uid="{7867F858-879C-4296-890E-9F8578E6C855}">
      <text>
        <r>
          <rPr>
            <sz val="8"/>
            <color indexed="81"/>
            <rFont val="Arial"/>
            <family val="2"/>
          </rPr>
          <t xml:space="preserve">Persons not in the labour force who wanted to work but were not actively looking for work and were available to start work within four weeks, excluding those who had a job to go or return to
</t>
        </r>
      </text>
    </comment>
    <comment ref="B99" authorId="0" shapeId="0" xr:uid="{6A2741C0-067F-4CF4-B15B-7CD8DF865D37}">
      <text>
        <r>
          <rPr>
            <sz val="8"/>
            <color indexed="81"/>
            <rFont val="Arial"/>
            <family val="2"/>
          </rPr>
          <t>Persons not in the labour force who were discouraged job seekers</t>
        </r>
      </text>
    </comment>
    <comment ref="B100" authorId="1" shapeId="0" xr:uid="{9BE86754-0914-4449-AEEB-08ECCF4D8884}">
      <text>
        <r>
          <rPr>
            <sz val="8"/>
            <color indexed="81"/>
            <rFont val="Arial"/>
            <family val="2"/>
          </rPr>
          <t>Persons not in the labour force who wanted to work but were not actively looking for work and were not available to start work within four weeks, excluding those who had a job to go or return to</t>
        </r>
      </text>
    </comment>
    <comment ref="B101" authorId="0" shapeId="0" xr:uid="{CC181F5E-FAF9-4506-B9C4-89415C953754}">
      <text>
        <r>
          <rPr>
            <sz val="8"/>
            <color indexed="81"/>
            <rFont val="Arial"/>
            <family val="2"/>
          </rPr>
          <t>Persons not in the labour force who wanted to work but were caring for children and not actively looking for work, or not available to work, excluding those who had a job to go or return to.</t>
        </r>
      </text>
    </comment>
    <comment ref="B108" authorId="1" shapeId="0" xr:uid="{64DDE4FF-7204-4942-BCF1-901B4DF0CBE7}">
      <text>
        <r>
          <rPr>
            <sz val="8"/>
            <color indexed="81"/>
            <rFont val="Arial"/>
            <family val="2"/>
          </rPr>
          <t>Historical version of Persons not in the labour force with marginal attachment to the labour force. Includes some people with job attachment (people who had a job to go or return to), but not all. Can be used to compare against older publications prior to 2018.</t>
        </r>
      </text>
    </comment>
    <comment ref="B134" authorId="0" shapeId="0" xr:uid="{8C80C4BA-6508-4F93-9550-386E52CEFE84}">
      <text>
        <r>
          <rPr>
            <sz val="8"/>
            <color indexed="81"/>
            <rFont val="Arial"/>
            <family val="2"/>
          </rPr>
          <t>Persons employed for more than a year in their current job who looked for work in the previous 12 months</t>
        </r>
      </text>
    </comment>
    <comment ref="B145" authorId="1" shapeId="0" xr:uid="{F771511C-F1BD-4E2E-A3A8-707B7409EA4E}">
      <text>
        <r>
          <rPr>
            <sz val="8"/>
            <color indexed="81"/>
            <rFont val="Arial"/>
            <family val="2"/>
          </rPr>
          <t>Persons not in the labour force with marginal attachment to the labour force, including people with job attachment (had a job to go or return to).</t>
        </r>
      </text>
    </comment>
    <comment ref="B146" authorId="0" shapeId="0" xr:uid="{2CBC61D5-4B84-40F4-9DA9-BD19CBBDA74A}">
      <text>
        <r>
          <rPr>
            <sz val="8"/>
            <color indexed="81"/>
            <rFont val="Arial"/>
            <family val="2"/>
          </rPr>
          <t xml:space="preserve">Includes persons waiting to start a new job already obtained and persons who had been away from work without pay for four weeks or longer and had not been actively looking for work. </t>
        </r>
      </text>
    </comment>
    <comment ref="B147" authorId="1" shapeId="0" xr:uid="{53846553-01AC-4A36-9508-2C9C86C307D5}">
      <text>
        <r>
          <rPr>
            <sz val="8"/>
            <color indexed="81"/>
            <rFont val="Arial"/>
            <family val="2"/>
          </rPr>
          <t xml:space="preserve">Persons not in the labour force who wanted to work but were not actively looking for work and were available to start work within four weeks, excluding those who had a job to go or return to
</t>
        </r>
      </text>
    </comment>
    <comment ref="B148" authorId="0" shapeId="0" xr:uid="{44A2E38D-C905-425B-AFAC-E3D30154782A}">
      <text>
        <r>
          <rPr>
            <sz val="8"/>
            <color indexed="81"/>
            <rFont val="Arial"/>
            <family val="2"/>
          </rPr>
          <t>Persons not in the labour force who were discouraged job seekers</t>
        </r>
      </text>
    </comment>
    <comment ref="B149" authorId="1" shapeId="0" xr:uid="{6E9E40B6-663E-4663-8BA1-2FF2BD63FD61}">
      <text>
        <r>
          <rPr>
            <sz val="8"/>
            <color indexed="81"/>
            <rFont val="Arial"/>
            <family val="2"/>
          </rPr>
          <t>Persons not in the labour force who wanted to work but were not actively looking for work and were not available to start work within four weeks, excluding those who had a job to go or return to</t>
        </r>
      </text>
    </comment>
    <comment ref="B150" authorId="0" shapeId="0" xr:uid="{4F4F56F3-9FD6-48D6-ACB3-185395F1BAC2}">
      <text>
        <r>
          <rPr>
            <sz val="8"/>
            <color indexed="81"/>
            <rFont val="Arial"/>
            <family val="2"/>
          </rPr>
          <t>Persons not in the labour force who wanted to work but were caring for children and not actively looking for work, or not available to work, excluding those who had a job to go or return to.</t>
        </r>
      </text>
    </comment>
    <comment ref="B157" authorId="1" shapeId="0" xr:uid="{0FF60E4A-BDED-4A10-847C-6BE892062E98}">
      <text>
        <r>
          <rPr>
            <sz val="8"/>
            <color indexed="81"/>
            <rFont val="Arial"/>
            <family val="2"/>
          </rPr>
          <t>Historical version of Persons not in the labour force with marginal attachment to the labour force. Includes some people with job attachment (people who had a job to go or return to), but not all. Can be used to compare against older publications prior to 2018.</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L10" authorId="0" shapeId="0" xr:uid="{00000000-0006-0000-0000-000001000000}">
      <text>
        <r>
          <rPr>
            <sz val="8"/>
            <color indexed="81"/>
            <rFont val="Tahoma"/>
            <family val="2"/>
          </rPr>
          <t>Refers to series collected at quarterly and lesser frequencies only.
Indicates which month in the collection period the data refers to.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6" authorId="0" shapeId="0" xr:uid="{00000000-0006-0000-0100-000001000000}">
      <text>
        <r>
          <rPr>
            <sz val="8"/>
            <color indexed="81"/>
            <rFont val="Tahoma"/>
            <family val="2"/>
          </rPr>
          <t>Refers to series collected at quarterly and lesser frequencies only.
Indicates which month in the collection period the data refers to.</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6" authorId="0" shapeId="0" xr:uid="{00000000-0006-0000-0200-000001000000}">
      <text>
        <r>
          <rPr>
            <sz val="8"/>
            <color indexed="81"/>
            <rFont val="Tahoma"/>
            <family val="2"/>
          </rPr>
          <t>Refers to series collected at quarterly and lesser frequencies only.
Indicates which month in the collection period the data refers to.</t>
        </r>
      </text>
    </comment>
    <comment ref="AM11" authorId="0" shapeId="0" xr:uid="{00000000-0006-0000-0200-000002000000}">
      <text>
        <r>
          <rPr>
            <sz val="8"/>
            <color indexed="81"/>
            <rFont val="Tahoma"/>
            <family val="2"/>
          </rPr>
          <t>estimate has a relative standard error between 25% and 50% and should be used with caution</t>
        </r>
      </text>
    </comment>
    <comment ref="AR11" authorId="0" shapeId="0" xr:uid="{00000000-0006-0000-0200-000003000000}">
      <text>
        <r>
          <rPr>
            <sz val="8"/>
            <color indexed="81"/>
            <rFont val="Tahoma"/>
            <family val="2"/>
          </rPr>
          <t>estimate has a relative standard error between 25% and 50% and should be used with caution</t>
        </r>
      </text>
    </comment>
    <comment ref="EM11" authorId="0" shapeId="0" xr:uid="{00000000-0006-0000-0200-000004000000}">
      <text>
        <r>
          <rPr>
            <sz val="8"/>
            <color indexed="81"/>
            <rFont val="Tahoma"/>
            <family val="2"/>
          </rPr>
          <t>estimate has a relative standard error between 25% and 50% and should be used with caution</t>
        </r>
      </text>
    </comment>
    <comment ref="AL12" authorId="0" shapeId="0" xr:uid="{00000000-0006-0000-0200-000005000000}">
      <text>
        <r>
          <rPr>
            <sz val="8"/>
            <color indexed="81"/>
            <rFont val="Tahoma"/>
            <family val="2"/>
          </rPr>
          <t>estimate has a relative standard error between 25% and 50% and should be used with caution</t>
        </r>
      </text>
    </comment>
    <comment ref="AM12" authorId="0" shapeId="0" xr:uid="{00000000-0006-0000-0200-000006000000}">
      <text>
        <r>
          <rPr>
            <sz val="8"/>
            <color indexed="81"/>
            <rFont val="Tahoma"/>
            <family val="2"/>
          </rPr>
          <t>estimate has a relative standard error between 25% and 50% and should be used with caution</t>
        </r>
      </text>
    </comment>
    <comment ref="AR12" authorId="0" shapeId="0" xr:uid="{00000000-0006-0000-0200-000007000000}">
      <text>
        <r>
          <rPr>
            <sz val="8"/>
            <color indexed="81"/>
            <rFont val="Tahoma"/>
            <family val="2"/>
          </rPr>
          <t>estimate has a relative standard error greater than 50% and is considered too unreliable for general use</t>
        </r>
      </text>
    </comment>
    <comment ref="EM12" authorId="0" shapeId="0" xr:uid="{00000000-0006-0000-0200-000008000000}">
      <text>
        <r>
          <rPr>
            <sz val="8"/>
            <color indexed="81"/>
            <rFont val="Tahoma"/>
            <family val="2"/>
          </rPr>
          <t>estimate has a relative standard error between 25% and 50% and should be used with caution</t>
        </r>
      </text>
    </comment>
    <comment ref="ES12" authorId="0" shapeId="0" xr:uid="{00000000-0006-0000-0200-000009000000}">
      <text>
        <r>
          <rPr>
            <sz val="8"/>
            <color indexed="81"/>
            <rFont val="Tahoma"/>
            <family val="2"/>
          </rPr>
          <t>estimate has a relative standard error between 25% and 50% and should be used with caution</t>
        </r>
      </text>
    </comment>
    <comment ref="AL13" authorId="0" shapeId="0" xr:uid="{00000000-0006-0000-0200-00000A000000}">
      <text>
        <r>
          <rPr>
            <sz val="8"/>
            <color indexed="81"/>
            <rFont val="Tahoma"/>
            <family val="2"/>
          </rPr>
          <t>estimate has a relative standard error between 25% and 50% and should be used with caution</t>
        </r>
      </text>
    </comment>
    <comment ref="AM13" authorId="0" shapeId="0" xr:uid="{00000000-0006-0000-0200-00000B000000}">
      <text>
        <r>
          <rPr>
            <sz val="8"/>
            <color indexed="81"/>
            <rFont val="Tahoma"/>
            <family val="2"/>
          </rPr>
          <t>estimate has a relative standard error between 25% and 50% and should be used with caution</t>
        </r>
      </text>
    </comment>
    <comment ref="AO13" authorId="0" shapeId="0" xr:uid="{00000000-0006-0000-0200-00000C000000}">
      <text>
        <r>
          <rPr>
            <sz val="8"/>
            <color indexed="81"/>
            <rFont val="Tahoma"/>
            <family val="2"/>
          </rPr>
          <t>estimate has a relative standard error between 25% and 50% and should be used with caution</t>
        </r>
      </text>
    </comment>
    <comment ref="AR13" authorId="0" shapeId="0" xr:uid="{00000000-0006-0000-0200-00000D000000}">
      <text>
        <r>
          <rPr>
            <sz val="8"/>
            <color indexed="81"/>
            <rFont val="Tahoma"/>
            <family val="2"/>
          </rPr>
          <t>estimate has a relative standard error greater than 50% and is considered too unreliable for general use</t>
        </r>
      </text>
    </comment>
    <comment ref="EM13" authorId="0" shapeId="0" xr:uid="{00000000-0006-0000-0200-00000E000000}">
      <text>
        <r>
          <rPr>
            <sz val="8"/>
            <color indexed="81"/>
            <rFont val="Tahoma"/>
            <family val="2"/>
          </rPr>
          <t>estimate has a relative standard error between 25% and 50% and should be used with caution</t>
        </r>
      </text>
    </comment>
    <comment ref="ES13" authorId="0" shapeId="0" xr:uid="{00000000-0006-0000-0200-00000F000000}">
      <text>
        <r>
          <rPr>
            <sz val="8"/>
            <color indexed="81"/>
            <rFont val="Tahoma"/>
            <family val="2"/>
          </rPr>
          <t>estimate has a relative standard error between 25% and 50% and should be used with caution</t>
        </r>
      </text>
    </comment>
    <comment ref="IN13" authorId="0" shapeId="0" xr:uid="{00000000-0006-0000-0200-000010000000}">
      <text>
        <r>
          <rPr>
            <sz val="8"/>
            <color indexed="81"/>
            <rFont val="Tahoma"/>
            <family val="2"/>
          </rPr>
          <t>estimate has a relative standard error between 25% and 50% and should be used with caution</t>
        </r>
      </text>
    </comment>
    <comment ref="AL14" authorId="0" shapeId="0" xr:uid="{00000000-0006-0000-0200-000011000000}">
      <text>
        <r>
          <rPr>
            <sz val="8"/>
            <color indexed="81"/>
            <rFont val="Tahoma"/>
            <family val="2"/>
          </rPr>
          <t>estimate has a relative standard error between 25% and 50% and should be used with caution</t>
        </r>
      </text>
    </comment>
    <comment ref="AM14" authorId="0" shapeId="0" xr:uid="{00000000-0006-0000-0200-000012000000}">
      <text>
        <r>
          <rPr>
            <sz val="8"/>
            <color indexed="81"/>
            <rFont val="Tahoma"/>
            <family val="2"/>
          </rPr>
          <t>estimate has a relative standard error between 25% and 50% and should be used with caution</t>
        </r>
      </text>
    </comment>
    <comment ref="AR14" authorId="0" shapeId="0" xr:uid="{00000000-0006-0000-0200-000013000000}">
      <text>
        <r>
          <rPr>
            <sz val="8"/>
            <color indexed="81"/>
            <rFont val="Tahoma"/>
            <family val="2"/>
          </rPr>
          <t>estimate has a relative standard error greater than 50% and is considered too unreliable for general use</t>
        </r>
      </text>
    </comment>
    <comment ref="EM14" authorId="0" shapeId="0" xr:uid="{00000000-0006-0000-0200-000014000000}">
      <text>
        <r>
          <rPr>
            <sz val="8"/>
            <color indexed="81"/>
            <rFont val="Tahoma"/>
            <family val="2"/>
          </rPr>
          <t>estimate has a relative standard error between 25% and 50% and should be used with caution</t>
        </r>
      </text>
    </comment>
    <comment ref="AL15" authorId="0" shapeId="0" xr:uid="{00000000-0006-0000-0200-000015000000}">
      <text>
        <r>
          <rPr>
            <sz val="8"/>
            <color indexed="81"/>
            <rFont val="Tahoma"/>
            <family val="2"/>
          </rPr>
          <t>estimate has a relative standard error between 25% and 50% and should be used with caution</t>
        </r>
      </text>
    </comment>
    <comment ref="AM15" authorId="0" shapeId="0" xr:uid="{00000000-0006-0000-0200-000016000000}">
      <text>
        <r>
          <rPr>
            <sz val="8"/>
            <color indexed="81"/>
            <rFont val="Tahoma"/>
            <family val="2"/>
          </rPr>
          <t>estimate has a relative standard error between 25% and 50% and should be used with caution</t>
        </r>
      </text>
    </comment>
    <comment ref="AR15" authorId="0" shapeId="0" xr:uid="{00000000-0006-0000-0200-000017000000}">
      <text>
        <r>
          <rPr>
            <sz val="8"/>
            <color indexed="81"/>
            <rFont val="Tahoma"/>
            <family val="2"/>
          </rPr>
          <t>estimate has a relative standard error greater than 50% and is considered too unreliable for general use</t>
        </r>
      </text>
    </comment>
    <comment ref="EM15" authorId="0" shapeId="0" xr:uid="{00000000-0006-0000-0200-000018000000}">
      <text>
        <r>
          <rPr>
            <sz val="8"/>
            <color indexed="81"/>
            <rFont val="Tahoma"/>
            <family val="2"/>
          </rPr>
          <t>estimate has a relative standard error between 25% and 50% and should be used with caution</t>
        </r>
      </text>
    </comment>
    <comment ref="AL16" authorId="0" shapeId="0" xr:uid="{00000000-0006-0000-0200-000019000000}">
      <text>
        <r>
          <rPr>
            <sz val="8"/>
            <color indexed="81"/>
            <rFont val="Tahoma"/>
            <family val="2"/>
          </rPr>
          <t>estimate has a relative standard error between 25% and 50% and should be used with caution</t>
        </r>
      </text>
    </comment>
    <comment ref="AM16" authorId="0" shapeId="0" xr:uid="{00000000-0006-0000-0200-00001A000000}">
      <text>
        <r>
          <rPr>
            <sz val="8"/>
            <color indexed="81"/>
            <rFont val="Tahoma"/>
            <family val="2"/>
          </rPr>
          <t>estimate has a relative standard error between 25% and 50% and should be used with caution</t>
        </r>
      </text>
    </comment>
    <comment ref="AR16" authorId="0" shapeId="0" xr:uid="{00000000-0006-0000-0200-00001B000000}">
      <text>
        <r>
          <rPr>
            <sz val="8"/>
            <color indexed="81"/>
            <rFont val="Tahoma"/>
            <family val="2"/>
          </rPr>
          <t>estimate has a relative standard error greater than 50% and is considered too unreliable for general use</t>
        </r>
      </text>
    </comment>
    <comment ref="EM16" authorId="0" shapeId="0" xr:uid="{00000000-0006-0000-0200-00001C000000}">
      <text>
        <r>
          <rPr>
            <sz val="8"/>
            <color indexed="81"/>
            <rFont val="Tahoma"/>
            <family val="2"/>
          </rPr>
          <t>estimate has a relative standard error between 25% and 50% and should be used with caution</t>
        </r>
      </text>
    </comment>
    <comment ref="AM17" authorId="0" shapeId="0" xr:uid="{00000000-0006-0000-0200-00001D000000}">
      <text>
        <r>
          <rPr>
            <sz val="8"/>
            <color indexed="81"/>
            <rFont val="Tahoma"/>
            <family val="2"/>
          </rPr>
          <t>estimate has a relative standard error between 25% and 50% and should be used with caution</t>
        </r>
      </text>
    </comment>
    <comment ref="AQ17" authorId="0" shapeId="0" xr:uid="{00000000-0006-0000-0200-00001E000000}">
      <text>
        <r>
          <rPr>
            <sz val="8"/>
            <color indexed="81"/>
            <rFont val="Tahoma"/>
            <family val="2"/>
          </rPr>
          <t>estimate has a relative standard error between 25% and 50% and should be used with caution</t>
        </r>
      </text>
    </comment>
    <comment ref="AR17" authorId="0" shapeId="0" xr:uid="{00000000-0006-0000-0200-00001F000000}">
      <text>
        <r>
          <rPr>
            <sz val="8"/>
            <color indexed="81"/>
            <rFont val="Tahoma"/>
            <family val="2"/>
          </rPr>
          <t>estimate has a relative standard error greater than 50% and is considered too unreliable for general use</t>
        </r>
      </text>
    </comment>
    <comment ref="EM17" authorId="0" shapeId="0" xr:uid="{00000000-0006-0000-0200-000020000000}">
      <text>
        <r>
          <rPr>
            <sz val="8"/>
            <color indexed="81"/>
            <rFont val="Tahoma"/>
            <family val="2"/>
          </rPr>
          <t>estimate has a relative standard error between 25% and 50% and should be used with caution</t>
        </r>
      </text>
    </comment>
    <comment ref="ES17" authorId="0" shapeId="0" xr:uid="{00000000-0006-0000-0200-000021000000}">
      <text>
        <r>
          <rPr>
            <sz val="8"/>
            <color indexed="81"/>
            <rFont val="Tahoma"/>
            <family val="2"/>
          </rPr>
          <t>estimate has a relative standard error between 25% and 50% and should be used with caution</t>
        </r>
      </text>
    </comment>
    <comment ref="AL18" authorId="0" shapeId="0" xr:uid="{00000000-0006-0000-0200-000022000000}">
      <text>
        <r>
          <rPr>
            <sz val="8"/>
            <color indexed="81"/>
            <rFont val="Tahoma"/>
            <family val="2"/>
          </rPr>
          <t>estimate has a relative standard error between 25% and 50% and should be used with caution</t>
        </r>
      </text>
    </comment>
    <comment ref="AM18" authorId="0" shapeId="0" xr:uid="{00000000-0006-0000-0200-000023000000}">
      <text>
        <r>
          <rPr>
            <sz val="8"/>
            <color indexed="81"/>
            <rFont val="Tahoma"/>
            <family val="2"/>
          </rPr>
          <t>estimate has a relative standard error between 25% and 50% and should be used with caution</t>
        </r>
      </text>
    </comment>
    <comment ref="AQ18" authorId="0" shapeId="0" xr:uid="{00000000-0006-0000-0200-000024000000}">
      <text>
        <r>
          <rPr>
            <sz val="8"/>
            <color indexed="81"/>
            <rFont val="Tahoma"/>
            <family val="2"/>
          </rPr>
          <t>estimate has a relative standard error between 25% and 50% and should be used with caution</t>
        </r>
      </text>
    </comment>
    <comment ref="AR18" authorId="0" shapeId="0" xr:uid="{00000000-0006-0000-0200-000025000000}">
      <text>
        <r>
          <rPr>
            <sz val="8"/>
            <color indexed="81"/>
            <rFont val="Tahoma"/>
            <family val="2"/>
          </rPr>
          <t>estimate has a relative standard error greater than 50% and is considered too unreliable for general use</t>
        </r>
      </text>
    </comment>
    <comment ref="AS18" authorId="0" shapeId="0" xr:uid="{00000000-0006-0000-0200-000026000000}">
      <text>
        <r>
          <rPr>
            <sz val="8"/>
            <color indexed="81"/>
            <rFont val="Tahoma"/>
            <family val="2"/>
          </rPr>
          <t>estimate has a relative standard error between 25% and 50% and should be used with caution</t>
        </r>
      </text>
    </comment>
    <comment ref="EM18" authorId="0" shapeId="0" xr:uid="{00000000-0006-0000-0200-000027000000}">
      <text>
        <r>
          <rPr>
            <sz val="8"/>
            <color indexed="81"/>
            <rFont val="Tahoma"/>
            <family val="2"/>
          </rPr>
          <t>estimate has a relative standard error between 25% and 50% and should be used with caution</t>
        </r>
      </text>
    </comment>
    <comment ref="ES18" authorId="0" shapeId="0" xr:uid="{00000000-0006-0000-0200-000028000000}">
      <text>
        <r>
          <rPr>
            <sz val="8"/>
            <color indexed="81"/>
            <rFont val="Tahoma"/>
            <family val="2"/>
          </rPr>
          <t>estimate has a relative standard error between 25% and 50% and should be used with caution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6" authorId="0" shapeId="0" xr:uid="{00000000-0006-0000-0300-000001000000}">
      <text>
        <r>
          <rPr>
            <sz val="8"/>
            <color indexed="81"/>
            <rFont val="Tahoma"/>
            <family val="2"/>
          </rPr>
          <t>Refers to series collected at quarterly and lesser frequencies only.
Indicates which month in the collection period the data refers to.</t>
        </r>
      </text>
    </comment>
    <comment ref="D11" authorId="0" shapeId="0" xr:uid="{00000000-0006-0000-0300-000002000000}">
      <text>
        <r>
          <rPr>
            <sz val="8"/>
            <color indexed="81"/>
            <rFont val="Tahoma"/>
            <family val="2"/>
          </rPr>
          <t>estimate has a relative standard error between 25% and 50% and should be used with caution</t>
        </r>
      </text>
    </comment>
    <comment ref="AI11" authorId="0" shapeId="0" xr:uid="{00000000-0006-0000-0300-000003000000}">
      <text>
        <r>
          <rPr>
            <sz val="8"/>
            <color indexed="81"/>
            <rFont val="Tahoma"/>
            <family val="2"/>
          </rPr>
          <t>estimate has a relative standard error between 25% and 50% and should be used with caution</t>
        </r>
      </text>
    </comment>
    <comment ref="AL11" authorId="0" shapeId="0" xr:uid="{00000000-0006-0000-0300-000004000000}">
      <text>
        <r>
          <rPr>
            <sz val="8"/>
            <color indexed="81"/>
            <rFont val="Tahoma"/>
            <family val="2"/>
          </rPr>
          <t>estimate has a relative standard error between 25% and 50% and should be used with caution</t>
        </r>
      </text>
    </comment>
    <comment ref="AM11" authorId="0" shapeId="0" xr:uid="{00000000-0006-0000-0300-000005000000}">
      <text>
        <r>
          <rPr>
            <sz val="8"/>
            <color indexed="81"/>
            <rFont val="Tahoma"/>
            <family val="2"/>
          </rPr>
          <t>estimate has a relative standard error between 25% and 50% and should be used with caution</t>
        </r>
      </text>
    </comment>
    <comment ref="AN11" authorId="0" shapeId="0" xr:uid="{00000000-0006-0000-0300-000006000000}">
      <text>
        <r>
          <rPr>
            <sz val="8"/>
            <color indexed="81"/>
            <rFont val="Tahoma"/>
            <family val="2"/>
          </rPr>
          <t>estimate has a relative standard error between 25% and 50% and should be used with caution</t>
        </r>
      </text>
    </comment>
    <comment ref="AO11" authorId="0" shapeId="0" xr:uid="{00000000-0006-0000-0300-000007000000}">
      <text>
        <r>
          <rPr>
            <sz val="8"/>
            <color indexed="81"/>
            <rFont val="Tahoma"/>
            <family val="2"/>
          </rPr>
          <t>estimate has a relative standard error greater than 50% and is considered too unreliable for general use</t>
        </r>
      </text>
    </comment>
    <comment ref="AR11" authorId="0" shapeId="0" xr:uid="{00000000-0006-0000-0300-000008000000}">
      <text>
        <r>
          <rPr>
            <sz val="8"/>
            <color indexed="81"/>
            <rFont val="Tahoma"/>
            <family val="2"/>
          </rPr>
          <t>estimate has a relative standard error between 25% and 50% and should be used with caution</t>
        </r>
      </text>
    </comment>
    <comment ref="AU11" authorId="0" shapeId="0" xr:uid="{00000000-0006-0000-0300-000009000000}">
      <text>
        <r>
          <rPr>
            <sz val="8"/>
            <color indexed="81"/>
            <rFont val="Tahoma"/>
            <family val="2"/>
          </rPr>
          <t>estimate has a relative standard error between 25% and 50% and should be used with caution</t>
        </r>
      </text>
    </comment>
    <comment ref="BD11" authorId="0" shapeId="0" xr:uid="{00000000-0006-0000-0300-00000A000000}">
      <text>
        <r>
          <rPr>
            <sz val="8"/>
            <color indexed="81"/>
            <rFont val="Tahoma"/>
            <family val="2"/>
          </rPr>
          <t>estimate has a relative standard error between 25% and 50% and should be used with caution</t>
        </r>
      </text>
    </comment>
    <comment ref="BJ11" authorId="0" shapeId="0" xr:uid="{00000000-0006-0000-0300-00000B000000}">
      <text>
        <r>
          <rPr>
            <sz val="8"/>
            <color indexed="81"/>
            <rFont val="Tahoma"/>
            <family val="2"/>
          </rPr>
          <t>estimate has a relative standard error between 25% and 50% and should be used with caution</t>
        </r>
      </text>
    </comment>
    <comment ref="BZ11" authorId="0" shapeId="0" xr:uid="{00000000-0006-0000-0300-00000C000000}">
      <text>
        <r>
          <rPr>
            <sz val="8"/>
            <color indexed="81"/>
            <rFont val="Tahoma"/>
            <family val="2"/>
          </rPr>
          <t>estimate has a relative standard error between 25% and 50% and should be used with caution</t>
        </r>
      </text>
    </comment>
    <comment ref="CA11" authorId="0" shapeId="0" xr:uid="{00000000-0006-0000-0300-00000D000000}">
      <text>
        <r>
          <rPr>
            <sz val="8"/>
            <color indexed="81"/>
            <rFont val="Tahoma"/>
            <family val="2"/>
          </rPr>
          <t>estimate has a relative standard error between 25% and 50% and should be used with caution</t>
        </r>
      </text>
    </comment>
    <comment ref="CB11" authorId="0" shapeId="0" xr:uid="{00000000-0006-0000-0300-00000E000000}">
      <text>
        <r>
          <rPr>
            <sz val="8"/>
            <color indexed="81"/>
            <rFont val="Tahoma"/>
            <family val="2"/>
          </rPr>
          <t>estimate has a relative standard error between 25% and 50% and should be used with caution</t>
        </r>
      </text>
    </comment>
    <comment ref="CD11" authorId="0" shapeId="0" xr:uid="{00000000-0006-0000-0300-00000F000000}">
      <text>
        <r>
          <rPr>
            <sz val="8"/>
            <color indexed="81"/>
            <rFont val="Tahoma"/>
            <family val="2"/>
          </rPr>
          <t>estimate has a relative standard error between 25% and 50% and should be used with caution</t>
        </r>
      </text>
    </comment>
    <comment ref="CE11" authorId="0" shapeId="0" xr:uid="{00000000-0006-0000-0300-000010000000}">
      <text>
        <r>
          <rPr>
            <sz val="8"/>
            <color indexed="81"/>
            <rFont val="Tahoma"/>
            <family val="2"/>
          </rPr>
          <t>estimate has a relative standard error between 25% and 50% and should be used with caution</t>
        </r>
      </text>
    </comment>
    <comment ref="CM11" authorId="0" shapeId="0" xr:uid="{00000000-0006-0000-0300-000011000000}">
      <text>
        <r>
          <rPr>
            <sz val="8"/>
            <color indexed="81"/>
            <rFont val="Tahoma"/>
            <family val="2"/>
          </rPr>
          <t>estimate has a relative standard error between 25% and 50% and should be used with caution</t>
        </r>
      </text>
    </comment>
    <comment ref="CN11" authorId="0" shapeId="0" xr:uid="{00000000-0006-0000-0300-000012000000}">
      <text>
        <r>
          <rPr>
            <sz val="8"/>
            <color indexed="81"/>
            <rFont val="Tahoma"/>
            <family val="2"/>
          </rPr>
          <t>estimate has a relative standard error between 25% and 50% and should be used with caution</t>
        </r>
      </text>
    </comment>
    <comment ref="CS11" authorId="0" shapeId="0" xr:uid="{00000000-0006-0000-0300-000013000000}">
      <text>
        <r>
          <rPr>
            <sz val="8"/>
            <color indexed="81"/>
            <rFont val="Tahoma"/>
            <family val="2"/>
          </rPr>
          <t>estimate has a relative standard error between 25% and 50% and should be used with caution</t>
        </r>
      </text>
    </comment>
    <comment ref="CT11" authorId="0" shapeId="0" xr:uid="{00000000-0006-0000-0300-000014000000}">
      <text>
        <r>
          <rPr>
            <sz val="8"/>
            <color indexed="81"/>
            <rFont val="Tahoma"/>
            <family val="2"/>
          </rPr>
          <t>estimate has a relative standard error between 25% and 50% and should be used with caution</t>
        </r>
      </text>
    </comment>
    <comment ref="DA11" authorId="0" shapeId="0" xr:uid="{00000000-0006-0000-0300-000015000000}">
      <text>
        <r>
          <rPr>
            <sz val="8"/>
            <color indexed="81"/>
            <rFont val="Tahoma"/>
            <family val="2"/>
          </rPr>
          <t>estimate has a relative standard error between 25% and 50% and should be used with caution</t>
        </r>
      </text>
    </comment>
    <comment ref="DB11" authorId="0" shapeId="0" xr:uid="{00000000-0006-0000-0300-000016000000}">
      <text>
        <r>
          <rPr>
            <sz val="8"/>
            <color indexed="81"/>
            <rFont val="Tahoma"/>
            <family val="2"/>
          </rPr>
          <t>estimate has a relative standard error between 25% and 50% and should be used with caution</t>
        </r>
      </text>
    </comment>
    <comment ref="DC11" authorId="0" shapeId="0" xr:uid="{00000000-0006-0000-0300-000017000000}">
      <text>
        <r>
          <rPr>
            <sz val="8"/>
            <color indexed="81"/>
            <rFont val="Tahoma"/>
            <family val="2"/>
          </rPr>
          <t>estimate has a relative standard error greater than 50% and is considered too unreliable for general use</t>
        </r>
      </text>
    </comment>
    <comment ref="DD11" authorId="0" shapeId="0" xr:uid="{00000000-0006-0000-0300-000018000000}">
      <text>
        <r>
          <rPr>
            <sz val="8"/>
            <color indexed="81"/>
            <rFont val="Tahoma"/>
            <family val="2"/>
          </rPr>
          <t>estimate has a relative standard error between 25% and 50% and should be used with caution</t>
        </r>
      </text>
    </comment>
    <comment ref="DE11" authorId="0" shapeId="0" xr:uid="{00000000-0006-0000-0300-000019000000}">
      <text>
        <r>
          <rPr>
            <sz val="8"/>
            <color indexed="81"/>
            <rFont val="Tahoma"/>
            <family val="2"/>
          </rPr>
          <t>estimate has a relative standard error greater than 50% and is considered too unreliable for general use</t>
        </r>
      </text>
    </comment>
    <comment ref="DF11" authorId="0" shapeId="0" xr:uid="{00000000-0006-0000-0300-00001A000000}">
      <text>
        <r>
          <rPr>
            <sz val="8"/>
            <color indexed="81"/>
            <rFont val="Tahoma"/>
            <family val="2"/>
          </rPr>
          <t>estimate has a relative standard error greater than 50% and is considered too unreliable for general use</t>
        </r>
      </text>
    </comment>
    <comment ref="DN11" authorId="0" shapeId="0" xr:uid="{00000000-0006-0000-0300-00001B000000}">
      <text>
        <r>
          <rPr>
            <sz val="8"/>
            <color indexed="81"/>
            <rFont val="Tahoma"/>
            <family val="2"/>
          </rPr>
          <t>estimate has a relative standard error between 25% and 50% and should be used with caution</t>
        </r>
      </text>
    </comment>
    <comment ref="HF11" authorId="0" shapeId="0" xr:uid="{00000000-0006-0000-0300-00001C000000}">
      <text>
        <r>
          <rPr>
            <sz val="8"/>
            <color indexed="81"/>
            <rFont val="Tahoma"/>
            <family val="2"/>
          </rPr>
          <t>estimate has a relative standard error between 25% and 50% and should be used with caution</t>
        </r>
      </text>
    </comment>
    <comment ref="D12" authorId="0" shapeId="0" xr:uid="{00000000-0006-0000-0300-00001D000000}">
      <text>
        <r>
          <rPr>
            <sz val="8"/>
            <color indexed="81"/>
            <rFont val="Tahoma"/>
            <family val="2"/>
          </rPr>
          <t>estimate has a relative standard error between 25% and 50% and should be used with caution</t>
        </r>
      </text>
    </comment>
    <comment ref="AI12" authorId="0" shapeId="0" xr:uid="{00000000-0006-0000-0300-00001E000000}">
      <text>
        <r>
          <rPr>
            <sz val="8"/>
            <color indexed="81"/>
            <rFont val="Tahoma"/>
            <family val="2"/>
          </rPr>
          <t>estimate has a relative standard error between 25% and 50% and should be used with caution</t>
        </r>
      </text>
    </comment>
    <comment ref="AL12" authorId="0" shapeId="0" xr:uid="{00000000-0006-0000-0300-00001F000000}">
      <text>
        <r>
          <rPr>
            <sz val="8"/>
            <color indexed="81"/>
            <rFont val="Tahoma"/>
            <family val="2"/>
          </rPr>
          <t>estimate has a relative standard error between 25% and 50% and should be used with caution</t>
        </r>
      </text>
    </comment>
    <comment ref="AM12" authorId="0" shapeId="0" xr:uid="{00000000-0006-0000-0300-000020000000}">
      <text>
        <r>
          <rPr>
            <sz val="8"/>
            <color indexed="81"/>
            <rFont val="Tahoma"/>
            <family val="2"/>
          </rPr>
          <t>estimate has a relative standard error between 25% and 50% and should be used with caution</t>
        </r>
      </text>
    </comment>
    <comment ref="AN12" authorId="0" shapeId="0" xr:uid="{00000000-0006-0000-0300-000021000000}">
      <text>
        <r>
          <rPr>
            <sz val="8"/>
            <color indexed="81"/>
            <rFont val="Tahoma"/>
            <family val="2"/>
          </rPr>
          <t>estimate has a relative standard error between 25% and 50% and should be used with caution</t>
        </r>
      </text>
    </comment>
    <comment ref="AO12" authorId="0" shapeId="0" xr:uid="{00000000-0006-0000-0300-000022000000}">
      <text>
        <r>
          <rPr>
            <sz val="8"/>
            <color indexed="81"/>
            <rFont val="Tahoma"/>
            <family val="2"/>
          </rPr>
          <t>estimate has a relative standard error greater than 50% and is considered too unreliable for general use</t>
        </r>
      </text>
    </comment>
    <comment ref="AR12" authorId="0" shapeId="0" xr:uid="{00000000-0006-0000-0300-000023000000}">
      <text>
        <r>
          <rPr>
            <sz val="8"/>
            <color indexed="81"/>
            <rFont val="Tahoma"/>
            <family val="2"/>
          </rPr>
          <t>estimate has a relative standard error between 25% and 50% and should be used with caution</t>
        </r>
      </text>
    </comment>
    <comment ref="AU12" authorId="0" shapeId="0" xr:uid="{00000000-0006-0000-0300-000024000000}">
      <text>
        <r>
          <rPr>
            <sz val="8"/>
            <color indexed="81"/>
            <rFont val="Tahoma"/>
            <family val="2"/>
          </rPr>
          <t>estimate has a relative standard error between 25% and 50% and should be used with caution</t>
        </r>
      </text>
    </comment>
    <comment ref="BD12" authorId="0" shapeId="0" xr:uid="{00000000-0006-0000-0300-000025000000}">
      <text>
        <r>
          <rPr>
            <sz val="8"/>
            <color indexed="81"/>
            <rFont val="Tahoma"/>
            <family val="2"/>
          </rPr>
          <t>estimate has a relative standard error between 25% and 50% and should be used with caution</t>
        </r>
      </text>
    </comment>
    <comment ref="BI12" authorId="0" shapeId="0" xr:uid="{00000000-0006-0000-0300-000026000000}">
      <text>
        <r>
          <rPr>
            <sz val="8"/>
            <color indexed="81"/>
            <rFont val="Tahoma"/>
            <family val="2"/>
          </rPr>
          <t>estimate has a relative standard error between 25% and 50% and should be used with caution</t>
        </r>
      </text>
    </comment>
    <comment ref="BJ12" authorId="0" shapeId="0" xr:uid="{00000000-0006-0000-0300-000027000000}">
      <text>
        <r>
          <rPr>
            <sz val="8"/>
            <color indexed="81"/>
            <rFont val="Tahoma"/>
            <family val="2"/>
          </rPr>
          <t>estimate has a relative standard error between 25% and 50% and should be used with caution</t>
        </r>
      </text>
    </comment>
    <comment ref="CA12" authorId="0" shapeId="0" xr:uid="{00000000-0006-0000-0300-000028000000}">
      <text>
        <r>
          <rPr>
            <sz val="8"/>
            <color indexed="81"/>
            <rFont val="Tahoma"/>
            <family val="2"/>
          </rPr>
          <t>estimate has a relative standard error between 25% and 50% and should be used with caution</t>
        </r>
      </text>
    </comment>
    <comment ref="CB12" authorId="0" shapeId="0" xr:uid="{00000000-0006-0000-0300-000029000000}">
      <text>
        <r>
          <rPr>
            <sz val="8"/>
            <color indexed="81"/>
            <rFont val="Tahoma"/>
            <family val="2"/>
          </rPr>
          <t>estimate has a relative standard error between 25% and 50% and should be used with caution</t>
        </r>
      </text>
    </comment>
    <comment ref="CC12" authorId="0" shapeId="0" xr:uid="{00000000-0006-0000-0300-00002A000000}">
      <text>
        <r>
          <rPr>
            <sz val="8"/>
            <color indexed="81"/>
            <rFont val="Tahoma"/>
            <family val="2"/>
          </rPr>
          <t>estimate has a relative standard error between 25% and 50% and should be used with caution</t>
        </r>
      </text>
    </comment>
    <comment ref="CD12" authorId="0" shapeId="0" xr:uid="{00000000-0006-0000-0300-00002B000000}">
      <text>
        <r>
          <rPr>
            <sz val="8"/>
            <color indexed="81"/>
            <rFont val="Tahoma"/>
            <family val="2"/>
          </rPr>
          <t>estimate has a relative standard error between 25% and 50% and should be used with caution</t>
        </r>
      </text>
    </comment>
    <comment ref="CE12" authorId="0" shapeId="0" xr:uid="{00000000-0006-0000-0300-00002C000000}">
      <text>
        <r>
          <rPr>
            <sz val="8"/>
            <color indexed="81"/>
            <rFont val="Tahoma"/>
            <family val="2"/>
          </rPr>
          <t>estimate has a relative standard error between 25% and 50% and should be used with caution</t>
        </r>
      </text>
    </comment>
    <comment ref="CM12" authorId="0" shapeId="0" xr:uid="{00000000-0006-0000-0300-00002D000000}">
      <text>
        <r>
          <rPr>
            <sz val="8"/>
            <color indexed="81"/>
            <rFont val="Tahoma"/>
            <family val="2"/>
          </rPr>
          <t>estimate has a relative standard error between 25% and 50% and should be used with caution</t>
        </r>
      </text>
    </comment>
    <comment ref="CN12" authorId="0" shapeId="0" xr:uid="{00000000-0006-0000-0300-00002E000000}">
      <text>
        <r>
          <rPr>
            <sz val="8"/>
            <color indexed="81"/>
            <rFont val="Tahoma"/>
            <family val="2"/>
          </rPr>
          <t>estimate has a relative standard error between 25% and 50% and should be used with caution</t>
        </r>
      </text>
    </comment>
    <comment ref="CS12" authorId="0" shapeId="0" xr:uid="{00000000-0006-0000-0300-00002F000000}">
      <text>
        <r>
          <rPr>
            <sz val="8"/>
            <color indexed="81"/>
            <rFont val="Tahoma"/>
            <family val="2"/>
          </rPr>
          <t>estimate has a relative standard error between 25% and 50% and should be used with caution</t>
        </r>
      </text>
    </comment>
    <comment ref="CT12" authorId="0" shapeId="0" xr:uid="{00000000-0006-0000-0300-000030000000}">
      <text>
        <r>
          <rPr>
            <sz val="8"/>
            <color indexed="81"/>
            <rFont val="Tahoma"/>
            <family val="2"/>
          </rPr>
          <t>estimate has a relative standard error between 25% and 50% and should be used with caution</t>
        </r>
      </text>
    </comment>
    <comment ref="DD12" authorId="0" shapeId="0" xr:uid="{00000000-0006-0000-0300-000031000000}">
      <text>
        <r>
          <rPr>
            <sz val="8"/>
            <color indexed="81"/>
            <rFont val="Tahoma"/>
            <family val="2"/>
          </rPr>
          <t>estimate has a relative standard error greater than 50% and is considered too unreliable for general use</t>
        </r>
      </text>
    </comment>
    <comment ref="DE12" authorId="0" shapeId="0" xr:uid="{00000000-0006-0000-0300-000032000000}">
      <text>
        <r>
          <rPr>
            <sz val="8"/>
            <color indexed="81"/>
            <rFont val="Tahoma"/>
            <family val="2"/>
          </rPr>
          <t>estimate has a relative standard error greater than 50% and is considered too unreliable for general use</t>
        </r>
      </text>
    </comment>
    <comment ref="DF12" authorId="0" shapeId="0" xr:uid="{00000000-0006-0000-0300-000033000000}">
      <text>
        <r>
          <rPr>
            <sz val="8"/>
            <color indexed="81"/>
            <rFont val="Tahoma"/>
            <family val="2"/>
          </rPr>
          <t>estimate has a relative standard error greater than 50% and is considered too unreliable for general use</t>
        </r>
      </text>
    </comment>
    <comment ref="DN12" authorId="0" shapeId="0" xr:uid="{00000000-0006-0000-0300-000034000000}">
      <text>
        <r>
          <rPr>
            <sz val="8"/>
            <color indexed="81"/>
            <rFont val="Tahoma"/>
            <family val="2"/>
          </rPr>
          <t>estimate has a relative standard error between 25% and 50% and should be used with caution</t>
        </r>
      </text>
    </comment>
    <comment ref="DO12" authorId="0" shapeId="0" xr:uid="{00000000-0006-0000-0300-000035000000}">
      <text>
        <r>
          <rPr>
            <sz val="8"/>
            <color indexed="81"/>
            <rFont val="Tahoma"/>
            <family val="2"/>
          </rPr>
          <t>estimate has a relative standard error between 25% and 50% and should be used with caution</t>
        </r>
      </text>
    </comment>
    <comment ref="HF12" authorId="0" shapeId="0" xr:uid="{00000000-0006-0000-0300-000036000000}">
      <text>
        <r>
          <rPr>
            <sz val="8"/>
            <color indexed="81"/>
            <rFont val="Tahoma"/>
            <family val="2"/>
          </rPr>
          <t>estimate has a relative standard error between 25% and 50% and should be used with caution</t>
        </r>
      </text>
    </comment>
    <comment ref="D13" authorId="0" shapeId="0" xr:uid="{00000000-0006-0000-0300-000037000000}">
      <text>
        <r>
          <rPr>
            <sz val="8"/>
            <color indexed="81"/>
            <rFont val="Tahoma"/>
            <family val="2"/>
          </rPr>
          <t>estimate has a relative standard error between 25% and 50% and should be used with caution</t>
        </r>
      </text>
    </comment>
    <comment ref="AM13" authorId="0" shapeId="0" xr:uid="{00000000-0006-0000-0300-000038000000}">
      <text>
        <r>
          <rPr>
            <sz val="8"/>
            <color indexed="81"/>
            <rFont val="Tahoma"/>
            <family val="2"/>
          </rPr>
          <t>estimate has a relative standard error between 25% and 50% and should be used with caution</t>
        </r>
      </text>
    </comment>
    <comment ref="AN13" authorId="0" shapeId="0" xr:uid="{00000000-0006-0000-0300-000039000000}">
      <text>
        <r>
          <rPr>
            <sz val="8"/>
            <color indexed="81"/>
            <rFont val="Tahoma"/>
            <family val="2"/>
          </rPr>
          <t>estimate has a relative standard error between 25% and 50% and should be used with caution</t>
        </r>
      </text>
    </comment>
    <comment ref="AO13" authorId="0" shapeId="0" xr:uid="{00000000-0006-0000-0300-00003A000000}">
      <text>
        <r>
          <rPr>
            <sz val="8"/>
            <color indexed="81"/>
            <rFont val="Tahoma"/>
            <family val="2"/>
          </rPr>
          <t>estimate has a relative standard error between 25% and 50% and should be used with caution</t>
        </r>
      </text>
    </comment>
    <comment ref="BH13" authorId="0" shapeId="0" xr:uid="{00000000-0006-0000-0300-00003B000000}">
      <text>
        <r>
          <rPr>
            <sz val="8"/>
            <color indexed="81"/>
            <rFont val="Tahoma"/>
            <family val="2"/>
          </rPr>
          <t>estimate has a relative standard error between 25% and 50% and should be used with caution</t>
        </r>
      </text>
    </comment>
    <comment ref="BI13" authorId="0" shapeId="0" xr:uid="{00000000-0006-0000-0300-00003C000000}">
      <text>
        <r>
          <rPr>
            <sz val="8"/>
            <color indexed="81"/>
            <rFont val="Tahoma"/>
            <family val="2"/>
          </rPr>
          <t>estimate has a relative standard error between 25% and 50% and should be used with caution</t>
        </r>
      </text>
    </comment>
    <comment ref="BJ13" authorId="0" shapeId="0" xr:uid="{00000000-0006-0000-0300-00003D000000}">
      <text>
        <r>
          <rPr>
            <sz val="8"/>
            <color indexed="81"/>
            <rFont val="Tahoma"/>
            <family val="2"/>
          </rPr>
          <t>estimate has a relative standard error between 25% and 50% and should be used with caution</t>
        </r>
      </text>
    </comment>
    <comment ref="BZ13" authorId="0" shapeId="0" xr:uid="{00000000-0006-0000-0300-00003E000000}">
      <text>
        <r>
          <rPr>
            <sz val="8"/>
            <color indexed="81"/>
            <rFont val="Tahoma"/>
            <family val="2"/>
          </rPr>
          <t>estimate has a relative standard error between 25% and 50% and should be used with caution</t>
        </r>
      </text>
    </comment>
    <comment ref="CA13" authorId="0" shapeId="0" xr:uid="{00000000-0006-0000-0300-00003F000000}">
      <text>
        <r>
          <rPr>
            <sz val="8"/>
            <color indexed="81"/>
            <rFont val="Tahoma"/>
            <family val="2"/>
          </rPr>
          <t>estimate has a relative standard error between 25% and 50% and should be used with caution</t>
        </r>
      </text>
    </comment>
    <comment ref="CB13" authorId="0" shapeId="0" xr:uid="{00000000-0006-0000-0300-000040000000}">
      <text>
        <r>
          <rPr>
            <sz val="8"/>
            <color indexed="81"/>
            <rFont val="Tahoma"/>
            <family val="2"/>
          </rPr>
          <t>estimate has a relative standard error between 25% and 50% and should be used with caution</t>
        </r>
      </text>
    </comment>
    <comment ref="CD13" authorId="0" shapeId="0" xr:uid="{00000000-0006-0000-0300-000041000000}">
      <text>
        <r>
          <rPr>
            <sz val="8"/>
            <color indexed="81"/>
            <rFont val="Tahoma"/>
            <family val="2"/>
          </rPr>
          <t>estimate has a relative standard error between 25% and 50% and should be used with caution</t>
        </r>
      </text>
    </comment>
    <comment ref="CE13" authorId="0" shapeId="0" xr:uid="{00000000-0006-0000-0300-000042000000}">
      <text>
        <r>
          <rPr>
            <sz val="8"/>
            <color indexed="81"/>
            <rFont val="Tahoma"/>
            <family val="2"/>
          </rPr>
          <t>estimate has a relative standard error between 25% and 50% and should be used with caution</t>
        </r>
      </text>
    </comment>
    <comment ref="CN13" authorId="0" shapeId="0" xr:uid="{00000000-0006-0000-0300-000043000000}">
      <text>
        <r>
          <rPr>
            <sz val="8"/>
            <color indexed="81"/>
            <rFont val="Tahoma"/>
            <family val="2"/>
          </rPr>
          <t>estimate has a relative standard error between 25% and 50% and should be used with caution</t>
        </r>
      </text>
    </comment>
    <comment ref="CS13" authorId="0" shapeId="0" xr:uid="{00000000-0006-0000-0300-000044000000}">
      <text>
        <r>
          <rPr>
            <sz val="8"/>
            <color indexed="81"/>
            <rFont val="Tahoma"/>
            <family val="2"/>
          </rPr>
          <t>estimate has a relative standard error between 25% and 50% and should be used with caution</t>
        </r>
      </text>
    </comment>
    <comment ref="CT13" authorId="0" shapeId="0" xr:uid="{00000000-0006-0000-0300-000045000000}">
      <text>
        <r>
          <rPr>
            <sz val="8"/>
            <color indexed="81"/>
            <rFont val="Tahoma"/>
            <family val="2"/>
          </rPr>
          <t>estimate has a relative standard error between 25% and 50% and should be used with caution</t>
        </r>
      </text>
    </comment>
    <comment ref="DA13" authorId="0" shapeId="0" xr:uid="{00000000-0006-0000-0300-000046000000}">
      <text>
        <r>
          <rPr>
            <sz val="8"/>
            <color indexed="81"/>
            <rFont val="Tahoma"/>
            <family val="2"/>
          </rPr>
          <t>estimate has a relative standard error between 25% and 50% and should be used with caution</t>
        </r>
      </text>
    </comment>
    <comment ref="DB13" authorId="0" shapeId="0" xr:uid="{00000000-0006-0000-0300-000047000000}">
      <text>
        <r>
          <rPr>
            <sz val="8"/>
            <color indexed="81"/>
            <rFont val="Tahoma"/>
            <family val="2"/>
          </rPr>
          <t>estimate has a relative standard error between 25% and 50% and should be used with caution</t>
        </r>
      </text>
    </comment>
    <comment ref="DC13" authorId="0" shapeId="0" xr:uid="{00000000-0006-0000-0300-000048000000}">
      <text>
        <r>
          <rPr>
            <sz val="8"/>
            <color indexed="81"/>
            <rFont val="Tahoma"/>
            <family val="2"/>
          </rPr>
          <t>estimate has a relative standard error between 25% and 50% and should be used with caution</t>
        </r>
      </text>
    </comment>
    <comment ref="DD13" authorId="0" shapeId="0" xr:uid="{00000000-0006-0000-0300-000049000000}">
      <text>
        <r>
          <rPr>
            <sz val="8"/>
            <color indexed="81"/>
            <rFont val="Tahoma"/>
            <family val="2"/>
          </rPr>
          <t>estimate has a relative standard error greater than 50% and is considered too unreliable for general use</t>
        </r>
      </text>
    </comment>
    <comment ref="DE13" authorId="0" shapeId="0" xr:uid="{00000000-0006-0000-0300-00004A000000}">
      <text>
        <r>
          <rPr>
            <sz val="8"/>
            <color indexed="81"/>
            <rFont val="Tahoma"/>
            <family val="2"/>
          </rPr>
          <t>estimate has a relative standard error greater than 50% and is considered too unreliable for general use</t>
        </r>
      </text>
    </comment>
    <comment ref="DF13" authorId="0" shapeId="0" xr:uid="{00000000-0006-0000-0300-00004B000000}">
      <text>
        <r>
          <rPr>
            <sz val="8"/>
            <color indexed="81"/>
            <rFont val="Tahoma"/>
            <family val="2"/>
          </rPr>
          <t>estimate has a relative standard error greater than 50% and is considered too unreliable for general use</t>
        </r>
      </text>
    </comment>
    <comment ref="DN13" authorId="0" shapeId="0" xr:uid="{00000000-0006-0000-0300-00004C000000}">
      <text>
        <r>
          <rPr>
            <sz val="8"/>
            <color indexed="81"/>
            <rFont val="Tahoma"/>
            <family val="2"/>
          </rPr>
          <t>estimate has a relative standard error between 25% and 50% and should be used with caution</t>
        </r>
      </text>
    </comment>
    <comment ref="DO13" authorId="0" shapeId="0" xr:uid="{00000000-0006-0000-0300-00004D000000}">
      <text>
        <r>
          <rPr>
            <sz val="8"/>
            <color indexed="81"/>
            <rFont val="Tahoma"/>
            <family val="2"/>
          </rPr>
          <t>estimate has a relative standard error between 25% and 50% and should be used with caution</t>
        </r>
      </text>
    </comment>
    <comment ref="HF13" authorId="0" shapeId="0" xr:uid="{00000000-0006-0000-0300-00004E000000}">
      <text>
        <r>
          <rPr>
            <sz val="8"/>
            <color indexed="81"/>
            <rFont val="Tahoma"/>
            <family val="2"/>
          </rPr>
          <t>estimate has a relative standard error between 25% and 50% and should be used with caution</t>
        </r>
      </text>
    </comment>
    <comment ref="D14" authorId="0" shapeId="0" xr:uid="{00000000-0006-0000-0300-00004F000000}">
      <text>
        <r>
          <rPr>
            <sz val="8"/>
            <color indexed="81"/>
            <rFont val="Tahoma"/>
            <family val="2"/>
          </rPr>
          <t>estimate has a relative standard error between 25% and 50% and should be used with caution</t>
        </r>
      </text>
    </comment>
    <comment ref="AL14" authorId="0" shapeId="0" xr:uid="{00000000-0006-0000-0300-000050000000}">
      <text>
        <r>
          <rPr>
            <sz val="8"/>
            <color indexed="81"/>
            <rFont val="Tahoma"/>
            <family val="2"/>
          </rPr>
          <t>estimate has a relative standard error between 25% and 50% and should be used with caution</t>
        </r>
      </text>
    </comment>
    <comment ref="AN14" authorId="0" shapeId="0" xr:uid="{00000000-0006-0000-0300-000051000000}">
      <text>
        <r>
          <rPr>
            <sz val="8"/>
            <color indexed="81"/>
            <rFont val="Tahoma"/>
            <family val="2"/>
          </rPr>
          <t>estimate has a relative standard error between 25% and 50% and should be used with caution</t>
        </r>
      </text>
    </comment>
    <comment ref="AO14" authorId="0" shapeId="0" xr:uid="{00000000-0006-0000-0300-000052000000}">
      <text>
        <r>
          <rPr>
            <sz val="8"/>
            <color indexed="81"/>
            <rFont val="Tahoma"/>
            <family val="2"/>
          </rPr>
          <t>estimate has a relative standard error between 25% and 50% and should be used with caution</t>
        </r>
      </text>
    </comment>
    <comment ref="AX14" authorId="0" shapeId="0" xr:uid="{00000000-0006-0000-0300-000053000000}">
      <text>
        <r>
          <rPr>
            <sz val="8"/>
            <color indexed="81"/>
            <rFont val="Tahoma"/>
            <family val="2"/>
          </rPr>
          <t>estimate has a relative standard error between 25% and 50% and should be used with caution</t>
        </r>
      </text>
    </comment>
    <comment ref="BC14" authorId="0" shapeId="0" xr:uid="{00000000-0006-0000-0300-000054000000}">
      <text>
        <r>
          <rPr>
            <sz val="8"/>
            <color indexed="81"/>
            <rFont val="Tahoma"/>
            <family val="2"/>
          </rPr>
          <t>estimate has a relative standard error between 25% and 50% and should be used with caution</t>
        </r>
      </text>
    </comment>
    <comment ref="BD14" authorId="0" shapeId="0" xr:uid="{00000000-0006-0000-0300-000055000000}">
      <text>
        <r>
          <rPr>
            <sz val="8"/>
            <color indexed="81"/>
            <rFont val="Tahoma"/>
            <family val="2"/>
          </rPr>
          <t>estimate has a relative standard error between 25% and 50% and should be used with caution</t>
        </r>
      </text>
    </comment>
    <comment ref="BH14" authorId="0" shapeId="0" xr:uid="{00000000-0006-0000-0300-000056000000}">
      <text>
        <r>
          <rPr>
            <sz val="8"/>
            <color indexed="81"/>
            <rFont val="Tahoma"/>
            <family val="2"/>
          </rPr>
          <t>estimate has a relative standard error between 25% and 50% and should be used with caution</t>
        </r>
      </text>
    </comment>
    <comment ref="BI14" authorId="0" shapeId="0" xr:uid="{00000000-0006-0000-0300-000057000000}">
      <text>
        <r>
          <rPr>
            <sz val="8"/>
            <color indexed="81"/>
            <rFont val="Tahoma"/>
            <family val="2"/>
          </rPr>
          <t>estimate has a relative standard error between 25% and 50% and should be used with caution</t>
        </r>
      </text>
    </comment>
    <comment ref="BJ14" authorId="0" shapeId="0" xr:uid="{00000000-0006-0000-0300-000058000000}">
      <text>
        <r>
          <rPr>
            <sz val="8"/>
            <color indexed="81"/>
            <rFont val="Tahoma"/>
            <family val="2"/>
          </rPr>
          <t>estimate has a relative standard error greater than 50% and is considered too unreliable for general use</t>
        </r>
      </text>
    </comment>
    <comment ref="BZ14" authorId="0" shapeId="0" xr:uid="{00000000-0006-0000-0300-000059000000}">
      <text>
        <r>
          <rPr>
            <sz val="8"/>
            <color indexed="81"/>
            <rFont val="Tahoma"/>
            <family val="2"/>
          </rPr>
          <t>estimate has a relative standard error between 25% and 50% and should be used with caution</t>
        </r>
      </text>
    </comment>
    <comment ref="CA14" authorId="0" shapeId="0" xr:uid="{00000000-0006-0000-0300-00005A000000}">
      <text>
        <r>
          <rPr>
            <sz val="8"/>
            <color indexed="81"/>
            <rFont val="Tahoma"/>
            <family val="2"/>
          </rPr>
          <t>estimate has a relative standard error between 25% and 50% and should be used with caution</t>
        </r>
      </text>
    </comment>
    <comment ref="CB14" authorId="0" shapeId="0" xr:uid="{00000000-0006-0000-0300-00005B000000}">
      <text>
        <r>
          <rPr>
            <sz val="8"/>
            <color indexed="81"/>
            <rFont val="Tahoma"/>
            <family val="2"/>
          </rPr>
          <t>estimate has a relative standard error between 25% and 50% and should be used with caution</t>
        </r>
      </text>
    </comment>
    <comment ref="CE14" authorId="0" shapeId="0" xr:uid="{00000000-0006-0000-0300-00005C000000}">
      <text>
        <r>
          <rPr>
            <sz val="8"/>
            <color indexed="81"/>
            <rFont val="Tahoma"/>
            <family val="2"/>
          </rPr>
          <t>estimate has a relative standard error between 25% and 50% and should be used with caution</t>
        </r>
      </text>
    </comment>
    <comment ref="CS14" authorId="0" shapeId="0" xr:uid="{00000000-0006-0000-0300-00005D000000}">
      <text>
        <r>
          <rPr>
            <sz val="8"/>
            <color indexed="81"/>
            <rFont val="Tahoma"/>
            <family val="2"/>
          </rPr>
          <t>estimate has a relative standard error between 25% and 50% and should be used with caution</t>
        </r>
      </text>
    </comment>
    <comment ref="CT14" authorId="0" shapeId="0" xr:uid="{00000000-0006-0000-0300-00005E000000}">
      <text>
        <r>
          <rPr>
            <sz val="8"/>
            <color indexed="81"/>
            <rFont val="Tahoma"/>
            <family val="2"/>
          </rPr>
          <t>estimate has a relative standard error between 25% and 50% and should be used with caution</t>
        </r>
      </text>
    </comment>
    <comment ref="DB14" authorId="0" shapeId="0" xr:uid="{00000000-0006-0000-0300-00005F000000}">
      <text>
        <r>
          <rPr>
            <sz val="8"/>
            <color indexed="81"/>
            <rFont val="Tahoma"/>
            <family val="2"/>
          </rPr>
          <t>estimate has a relative standard error between 25% and 50% and should be used with caution</t>
        </r>
      </text>
    </comment>
    <comment ref="DD14" authorId="0" shapeId="0" xr:uid="{00000000-0006-0000-0300-000060000000}">
      <text>
        <r>
          <rPr>
            <sz val="8"/>
            <color indexed="81"/>
            <rFont val="Tahoma"/>
            <family val="2"/>
          </rPr>
          <t>estimate has a relative standard error greater than 50% and is considered too unreliable for general use</t>
        </r>
      </text>
    </comment>
    <comment ref="DE14" authorId="0" shapeId="0" xr:uid="{00000000-0006-0000-0300-000061000000}">
      <text>
        <r>
          <rPr>
            <sz val="8"/>
            <color indexed="81"/>
            <rFont val="Tahoma"/>
            <family val="2"/>
          </rPr>
          <t>estimate has a relative standard error greater than 50% and is considered too unreliable for general use</t>
        </r>
      </text>
    </comment>
    <comment ref="DF14" authorId="0" shapeId="0" xr:uid="{00000000-0006-0000-0300-000062000000}">
      <text>
        <r>
          <rPr>
            <sz val="8"/>
            <color indexed="81"/>
            <rFont val="Tahoma"/>
            <family val="2"/>
          </rPr>
          <t>estimate has a relative standard error greater than 50% and is considered too unreliable for general use</t>
        </r>
      </text>
    </comment>
    <comment ref="DN14" authorId="0" shapeId="0" xr:uid="{00000000-0006-0000-0300-000063000000}">
      <text>
        <r>
          <rPr>
            <sz val="8"/>
            <color indexed="81"/>
            <rFont val="Tahoma"/>
            <family val="2"/>
          </rPr>
          <t>estimate has a relative standard error between 25% and 50% and should be used with caution</t>
        </r>
      </text>
    </comment>
    <comment ref="DO14" authorId="0" shapeId="0" xr:uid="{00000000-0006-0000-0300-000064000000}">
      <text>
        <r>
          <rPr>
            <sz val="8"/>
            <color indexed="81"/>
            <rFont val="Tahoma"/>
            <family val="2"/>
          </rPr>
          <t>estimate has a relative standard error between 25% and 50% and should be used with caution</t>
        </r>
      </text>
    </comment>
    <comment ref="HF14" authorId="0" shapeId="0" xr:uid="{00000000-0006-0000-0300-000065000000}">
      <text>
        <r>
          <rPr>
            <sz val="8"/>
            <color indexed="81"/>
            <rFont val="Tahoma"/>
            <family val="2"/>
          </rPr>
          <t>estimate has a relative standard error between 25% and 50% and should be used with caution</t>
        </r>
      </text>
    </comment>
    <comment ref="D15" authorId="0" shapeId="0" xr:uid="{00000000-0006-0000-0300-000066000000}">
      <text>
        <r>
          <rPr>
            <sz val="8"/>
            <color indexed="81"/>
            <rFont val="Tahoma"/>
            <family val="2"/>
          </rPr>
          <t>estimate has a relative standard error between 25% and 50% and should be used with caution</t>
        </r>
      </text>
    </comment>
    <comment ref="AL15" authorId="0" shapeId="0" xr:uid="{00000000-0006-0000-0300-000067000000}">
      <text>
        <r>
          <rPr>
            <sz val="8"/>
            <color indexed="81"/>
            <rFont val="Tahoma"/>
            <family val="2"/>
          </rPr>
          <t>estimate has a relative standard error between 25% and 50% and should be used with caution</t>
        </r>
      </text>
    </comment>
    <comment ref="AO15" authorId="0" shapeId="0" xr:uid="{00000000-0006-0000-0300-000068000000}">
      <text>
        <r>
          <rPr>
            <sz val="8"/>
            <color indexed="81"/>
            <rFont val="Tahoma"/>
            <family val="2"/>
          </rPr>
          <t>estimate has a relative standard error between 25% and 50% and should be used with caution</t>
        </r>
      </text>
    </comment>
    <comment ref="AR15" authorId="0" shapeId="0" xr:uid="{00000000-0006-0000-0300-000069000000}">
      <text>
        <r>
          <rPr>
            <sz val="8"/>
            <color indexed="81"/>
            <rFont val="Tahoma"/>
            <family val="2"/>
          </rPr>
          <t>estimate has a relative standard error between 25% and 50% and should be used with caution</t>
        </r>
      </text>
    </comment>
    <comment ref="AU15" authorId="0" shapeId="0" xr:uid="{00000000-0006-0000-0300-00006A000000}">
      <text>
        <r>
          <rPr>
            <sz val="8"/>
            <color indexed="81"/>
            <rFont val="Tahoma"/>
            <family val="2"/>
          </rPr>
          <t>estimate has a relative standard error between 25% and 50% and should be used with caution</t>
        </r>
      </text>
    </comment>
    <comment ref="AX15" authorId="0" shapeId="0" xr:uid="{00000000-0006-0000-0300-00006B000000}">
      <text>
        <r>
          <rPr>
            <sz val="8"/>
            <color indexed="81"/>
            <rFont val="Tahoma"/>
            <family val="2"/>
          </rPr>
          <t>estimate has a relative standard error between 25% and 50% and should be used with caution</t>
        </r>
      </text>
    </comment>
    <comment ref="BD15" authorId="0" shapeId="0" xr:uid="{00000000-0006-0000-0300-00006C000000}">
      <text>
        <r>
          <rPr>
            <sz val="8"/>
            <color indexed="81"/>
            <rFont val="Tahoma"/>
            <family val="2"/>
          </rPr>
          <t>estimate has a relative standard error between 25% and 50% and should be used with caution</t>
        </r>
      </text>
    </comment>
    <comment ref="BJ15" authorId="0" shapeId="0" xr:uid="{00000000-0006-0000-0300-00006D000000}">
      <text>
        <r>
          <rPr>
            <sz val="8"/>
            <color indexed="81"/>
            <rFont val="Tahoma"/>
            <family val="2"/>
          </rPr>
          <t>estimate has a relative standard error between 25% and 50% and should be used with caution</t>
        </r>
      </text>
    </comment>
    <comment ref="BZ15" authorId="0" shapeId="0" xr:uid="{00000000-0006-0000-0300-00006E000000}">
      <text>
        <r>
          <rPr>
            <sz val="8"/>
            <color indexed="81"/>
            <rFont val="Tahoma"/>
            <family val="2"/>
          </rPr>
          <t>estimate has a relative standard error between 25% and 50% and should be used with caution</t>
        </r>
      </text>
    </comment>
    <comment ref="CA15" authorId="0" shapeId="0" xr:uid="{00000000-0006-0000-0300-00006F000000}">
      <text>
        <r>
          <rPr>
            <sz val="8"/>
            <color indexed="81"/>
            <rFont val="Tahoma"/>
            <family val="2"/>
          </rPr>
          <t>estimate has a relative standard error between 25% and 50% and should be used with caution</t>
        </r>
      </text>
    </comment>
    <comment ref="CB15" authorId="0" shapeId="0" xr:uid="{00000000-0006-0000-0300-000070000000}">
      <text>
        <r>
          <rPr>
            <sz val="8"/>
            <color indexed="81"/>
            <rFont val="Tahoma"/>
            <family val="2"/>
          </rPr>
          <t>estimate has a relative standard error greater than 50% and is considered too unreliable for general use</t>
        </r>
      </text>
    </comment>
    <comment ref="CD15" authorId="0" shapeId="0" xr:uid="{00000000-0006-0000-0300-000071000000}">
      <text>
        <r>
          <rPr>
            <sz val="8"/>
            <color indexed="81"/>
            <rFont val="Tahoma"/>
            <family val="2"/>
          </rPr>
          <t>estimate has a relative standard error between 25% and 50% and should be used with caution</t>
        </r>
      </text>
    </comment>
    <comment ref="CE15" authorId="0" shapeId="0" xr:uid="{00000000-0006-0000-0300-000072000000}">
      <text>
        <r>
          <rPr>
            <sz val="8"/>
            <color indexed="81"/>
            <rFont val="Tahoma"/>
            <family val="2"/>
          </rPr>
          <t>estimate has a relative standard error between 25% and 50% and should be used with caution</t>
        </r>
      </text>
    </comment>
    <comment ref="CN15" authorId="0" shapeId="0" xr:uid="{00000000-0006-0000-0300-000073000000}">
      <text>
        <r>
          <rPr>
            <sz val="8"/>
            <color indexed="81"/>
            <rFont val="Tahoma"/>
            <family val="2"/>
          </rPr>
          <t>estimate has a relative standard error between 25% and 50% and should be used with caution</t>
        </r>
      </text>
    </comment>
    <comment ref="CS15" authorId="0" shapeId="0" xr:uid="{00000000-0006-0000-0300-000074000000}">
      <text>
        <r>
          <rPr>
            <sz val="8"/>
            <color indexed="81"/>
            <rFont val="Tahoma"/>
            <family val="2"/>
          </rPr>
          <t>estimate has a relative standard error between 25% and 50% and should be used with caution</t>
        </r>
      </text>
    </comment>
    <comment ref="CT15" authorId="0" shapeId="0" xr:uid="{00000000-0006-0000-0300-000075000000}">
      <text>
        <r>
          <rPr>
            <sz val="8"/>
            <color indexed="81"/>
            <rFont val="Tahoma"/>
            <family val="2"/>
          </rPr>
          <t>estimate has a relative standard error between 25% and 50% and should be used with caution</t>
        </r>
      </text>
    </comment>
    <comment ref="CZ15" authorId="0" shapeId="0" xr:uid="{00000000-0006-0000-0300-000076000000}">
      <text>
        <r>
          <rPr>
            <sz val="8"/>
            <color indexed="81"/>
            <rFont val="Tahoma"/>
            <family val="2"/>
          </rPr>
          <t>estimate has a relative standard error between 25% and 50% and should be used with caution</t>
        </r>
      </text>
    </comment>
    <comment ref="DB15" authorId="0" shapeId="0" xr:uid="{00000000-0006-0000-0300-000077000000}">
      <text>
        <r>
          <rPr>
            <sz val="8"/>
            <color indexed="81"/>
            <rFont val="Tahoma"/>
            <family val="2"/>
          </rPr>
          <t>estimate has a relative standard error between 25% and 50% and should be used with caution</t>
        </r>
      </text>
    </comment>
    <comment ref="DD15" authorId="0" shapeId="0" xr:uid="{00000000-0006-0000-0300-000078000000}">
      <text>
        <r>
          <rPr>
            <sz val="8"/>
            <color indexed="81"/>
            <rFont val="Tahoma"/>
            <family val="2"/>
          </rPr>
          <t>estimate has a relative standard error between 25% and 50% and should be used with caution</t>
        </r>
      </text>
    </comment>
    <comment ref="DE15" authorId="0" shapeId="0" xr:uid="{00000000-0006-0000-0300-000079000000}">
      <text>
        <r>
          <rPr>
            <sz val="8"/>
            <color indexed="81"/>
            <rFont val="Tahoma"/>
            <family val="2"/>
          </rPr>
          <t>estimate has a relative standard error between 25% and 50% and should be used with caution</t>
        </r>
      </text>
    </comment>
    <comment ref="DF15" authorId="0" shapeId="0" xr:uid="{00000000-0006-0000-0300-00007A000000}">
      <text>
        <r>
          <rPr>
            <sz val="8"/>
            <color indexed="81"/>
            <rFont val="Tahoma"/>
            <family val="2"/>
          </rPr>
          <t>estimate has a relative standard error between 25% and 50% and should be used with caution</t>
        </r>
      </text>
    </comment>
    <comment ref="DN15" authorId="0" shapeId="0" xr:uid="{00000000-0006-0000-0300-00007B000000}">
      <text>
        <r>
          <rPr>
            <sz val="8"/>
            <color indexed="81"/>
            <rFont val="Tahoma"/>
            <family val="2"/>
          </rPr>
          <t>estimate has a relative standard error between 25% and 50% and should be used with caution</t>
        </r>
      </text>
    </comment>
    <comment ref="DO15" authorId="0" shapeId="0" xr:uid="{00000000-0006-0000-0300-00007C000000}">
      <text>
        <r>
          <rPr>
            <sz val="8"/>
            <color indexed="81"/>
            <rFont val="Tahoma"/>
            <family val="2"/>
          </rPr>
          <t>estimate has a relative standard error between 25% and 50% and should be used with caution</t>
        </r>
      </text>
    </comment>
    <comment ref="GZ15" authorId="0" shapeId="0" xr:uid="{00000000-0006-0000-0300-00007D000000}">
      <text>
        <r>
          <rPr>
            <sz val="8"/>
            <color indexed="81"/>
            <rFont val="Tahoma"/>
            <family val="2"/>
          </rPr>
          <t>estimate has a relative standard error between 25% and 50% and should be used with caution</t>
        </r>
      </text>
    </comment>
    <comment ref="HF15" authorId="0" shapeId="0" xr:uid="{00000000-0006-0000-0300-00007E000000}">
      <text>
        <r>
          <rPr>
            <sz val="8"/>
            <color indexed="81"/>
            <rFont val="Tahoma"/>
            <family val="2"/>
          </rPr>
          <t>estimate has a relative standard error between 25% and 50% and should be used with caution</t>
        </r>
      </text>
    </comment>
    <comment ref="D16" authorId="0" shapeId="0" xr:uid="{00000000-0006-0000-0300-00007F000000}">
      <text>
        <r>
          <rPr>
            <sz val="8"/>
            <color indexed="81"/>
            <rFont val="Tahoma"/>
            <family val="2"/>
          </rPr>
          <t>estimate has a relative standard error between 25% and 50% and should be used with caution</t>
        </r>
      </text>
    </comment>
    <comment ref="AM16" authorId="0" shapeId="0" xr:uid="{00000000-0006-0000-0300-000080000000}">
      <text>
        <r>
          <rPr>
            <sz val="8"/>
            <color indexed="81"/>
            <rFont val="Tahoma"/>
            <family val="2"/>
          </rPr>
          <t>estimate has a relative standard error between 25% and 50% and should be used with caution</t>
        </r>
      </text>
    </comment>
    <comment ref="AN16" authorId="0" shapeId="0" xr:uid="{00000000-0006-0000-0300-000081000000}">
      <text>
        <r>
          <rPr>
            <sz val="8"/>
            <color indexed="81"/>
            <rFont val="Tahoma"/>
            <family val="2"/>
          </rPr>
          <t>estimate has a relative standard error between 25% and 50% and should be used with caution</t>
        </r>
      </text>
    </comment>
    <comment ref="AO16" authorId="0" shapeId="0" xr:uid="{00000000-0006-0000-0300-000082000000}">
      <text>
        <r>
          <rPr>
            <sz val="8"/>
            <color indexed="81"/>
            <rFont val="Tahoma"/>
            <family val="2"/>
          </rPr>
          <t>estimate has a relative standard error greater than 50% and is considered too unreliable for general use</t>
        </r>
      </text>
    </comment>
    <comment ref="AR16" authorId="0" shapeId="0" xr:uid="{00000000-0006-0000-0300-000083000000}">
      <text>
        <r>
          <rPr>
            <sz val="8"/>
            <color indexed="81"/>
            <rFont val="Tahoma"/>
            <family val="2"/>
          </rPr>
          <t>estimate has a relative standard error between 25% and 50% and should be used with caution</t>
        </r>
      </text>
    </comment>
    <comment ref="AU16" authorId="0" shapeId="0" xr:uid="{00000000-0006-0000-0300-000084000000}">
      <text>
        <r>
          <rPr>
            <sz val="8"/>
            <color indexed="81"/>
            <rFont val="Tahoma"/>
            <family val="2"/>
          </rPr>
          <t>estimate has a relative standard error between 25% and 50% and should be used with caution</t>
        </r>
      </text>
    </comment>
    <comment ref="BD16" authorId="0" shapeId="0" xr:uid="{00000000-0006-0000-0300-000085000000}">
      <text>
        <r>
          <rPr>
            <sz val="8"/>
            <color indexed="81"/>
            <rFont val="Tahoma"/>
            <family val="2"/>
          </rPr>
          <t>estimate has a relative standard error between 25% and 50% and should be used with caution</t>
        </r>
      </text>
    </comment>
    <comment ref="BJ16" authorId="0" shapeId="0" xr:uid="{00000000-0006-0000-0300-000086000000}">
      <text>
        <r>
          <rPr>
            <sz val="8"/>
            <color indexed="81"/>
            <rFont val="Tahoma"/>
            <family val="2"/>
          </rPr>
          <t>estimate has a relative standard error between 25% and 50% and should be used with caution</t>
        </r>
      </text>
    </comment>
    <comment ref="BZ16" authorId="0" shapeId="0" xr:uid="{00000000-0006-0000-0300-000087000000}">
      <text>
        <r>
          <rPr>
            <sz val="8"/>
            <color indexed="81"/>
            <rFont val="Tahoma"/>
            <family val="2"/>
          </rPr>
          <t>estimate has a relative standard error between 25% and 50% and should be used with caution</t>
        </r>
      </text>
    </comment>
    <comment ref="CA16" authorId="0" shapeId="0" xr:uid="{00000000-0006-0000-0300-000088000000}">
      <text>
        <r>
          <rPr>
            <sz val="8"/>
            <color indexed="81"/>
            <rFont val="Tahoma"/>
            <family val="2"/>
          </rPr>
          <t>estimate has a relative standard error between 25% and 50% and should be used with caution</t>
        </r>
      </text>
    </comment>
    <comment ref="CB16" authorId="0" shapeId="0" xr:uid="{00000000-0006-0000-0300-000089000000}">
      <text>
        <r>
          <rPr>
            <sz val="8"/>
            <color indexed="81"/>
            <rFont val="Tahoma"/>
            <family val="2"/>
          </rPr>
          <t>estimate has a relative standard error greater than 50% and is considered too unreliable for general use</t>
        </r>
      </text>
    </comment>
    <comment ref="CE16" authorId="0" shapeId="0" xr:uid="{00000000-0006-0000-0300-00008A000000}">
      <text>
        <r>
          <rPr>
            <sz val="8"/>
            <color indexed="81"/>
            <rFont val="Tahoma"/>
            <family val="2"/>
          </rPr>
          <t>estimate has a relative standard error between 25% and 50% and should be used with caution</t>
        </r>
      </text>
    </comment>
    <comment ref="CS16" authorId="0" shapeId="0" xr:uid="{00000000-0006-0000-0300-00008B000000}">
      <text>
        <r>
          <rPr>
            <sz val="8"/>
            <color indexed="81"/>
            <rFont val="Tahoma"/>
            <family val="2"/>
          </rPr>
          <t>estimate has a relative standard error between 25% and 50% and should be used with caution</t>
        </r>
      </text>
    </comment>
    <comment ref="CT16" authorId="0" shapeId="0" xr:uid="{00000000-0006-0000-0300-00008C000000}">
      <text>
        <r>
          <rPr>
            <sz val="8"/>
            <color indexed="81"/>
            <rFont val="Tahoma"/>
            <family val="2"/>
          </rPr>
          <t>estimate has a relative standard error between 25% and 50% and should be used with caution</t>
        </r>
      </text>
    </comment>
    <comment ref="DB16" authorId="0" shapeId="0" xr:uid="{00000000-0006-0000-0300-00008D000000}">
      <text>
        <r>
          <rPr>
            <sz val="8"/>
            <color indexed="81"/>
            <rFont val="Tahoma"/>
            <family val="2"/>
          </rPr>
          <t>estimate has a relative standard error between 25% and 50% and should be used with caution</t>
        </r>
      </text>
    </comment>
    <comment ref="DC16" authorId="0" shapeId="0" xr:uid="{00000000-0006-0000-0300-00008E000000}">
      <text>
        <r>
          <rPr>
            <sz val="8"/>
            <color indexed="81"/>
            <rFont val="Tahoma"/>
            <family val="2"/>
          </rPr>
          <t>estimate has a relative standard error between 25% and 50% and should be used with caution</t>
        </r>
      </text>
    </comment>
    <comment ref="DD16" authorId="0" shapeId="0" xr:uid="{00000000-0006-0000-0300-00008F000000}">
      <text>
        <r>
          <rPr>
            <sz val="8"/>
            <color indexed="81"/>
            <rFont val="Tahoma"/>
            <family val="2"/>
          </rPr>
          <t>estimate has a relative standard error between 25% and 50% and should be used with caution</t>
        </r>
      </text>
    </comment>
    <comment ref="DE16" authorId="0" shapeId="0" xr:uid="{00000000-0006-0000-0300-000090000000}">
      <text>
        <r>
          <rPr>
            <sz val="8"/>
            <color indexed="81"/>
            <rFont val="Tahoma"/>
            <family val="2"/>
          </rPr>
          <t>estimate has a relative standard error greater than 50% and is considered too unreliable for general use</t>
        </r>
      </text>
    </comment>
    <comment ref="DF16" authorId="0" shapeId="0" xr:uid="{00000000-0006-0000-0300-000091000000}">
      <text>
        <r>
          <rPr>
            <sz val="8"/>
            <color indexed="81"/>
            <rFont val="Tahoma"/>
            <family val="2"/>
          </rPr>
          <t>estimate has a relative standard error between 25% and 50% and should be used with caution</t>
        </r>
      </text>
    </comment>
    <comment ref="DN16" authorId="0" shapeId="0" xr:uid="{00000000-0006-0000-0300-000092000000}">
      <text>
        <r>
          <rPr>
            <sz val="8"/>
            <color indexed="81"/>
            <rFont val="Tahoma"/>
            <family val="2"/>
          </rPr>
          <t>estimate has a relative standard error between 25% and 50% and should be used with caution</t>
        </r>
      </text>
    </comment>
    <comment ref="HF16" authorId="0" shapeId="0" xr:uid="{00000000-0006-0000-0300-000093000000}">
      <text>
        <r>
          <rPr>
            <sz val="8"/>
            <color indexed="81"/>
            <rFont val="Tahoma"/>
            <family val="2"/>
          </rPr>
          <t>estimate has a relative standard error between 25% and 50% and should be used with caution</t>
        </r>
      </text>
    </comment>
    <comment ref="D17" authorId="0" shapeId="0" xr:uid="{00000000-0006-0000-0300-000094000000}">
      <text>
        <r>
          <rPr>
            <sz val="8"/>
            <color indexed="81"/>
            <rFont val="Tahoma"/>
            <family val="2"/>
          </rPr>
          <t>estimate has a relative standard error between 25% and 50% and should be used with caution</t>
        </r>
      </text>
    </comment>
    <comment ref="AO17" authorId="0" shapeId="0" xr:uid="{00000000-0006-0000-0300-000095000000}">
      <text>
        <r>
          <rPr>
            <sz val="8"/>
            <color indexed="81"/>
            <rFont val="Tahoma"/>
            <family val="2"/>
          </rPr>
          <t>estimate has a relative standard error between 25% and 50% and should be used with caution</t>
        </r>
      </text>
    </comment>
    <comment ref="AX17" authorId="0" shapeId="0" xr:uid="{00000000-0006-0000-0300-000096000000}">
      <text>
        <r>
          <rPr>
            <sz val="8"/>
            <color indexed="81"/>
            <rFont val="Tahoma"/>
            <family val="2"/>
          </rPr>
          <t>estimate has a relative standard error between 25% and 50% and should be used with caution</t>
        </r>
      </text>
    </comment>
    <comment ref="BD17" authorId="0" shapeId="0" xr:uid="{00000000-0006-0000-0300-000097000000}">
      <text>
        <r>
          <rPr>
            <sz val="8"/>
            <color indexed="81"/>
            <rFont val="Tahoma"/>
            <family val="2"/>
          </rPr>
          <t>estimate has a relative standard error between 25% and 50% and should be used with caution</t>
        </r>
      </text>
    </comment>
    <comment ref="BI17" authorId="0" shapeId="0" xr:uid="{00000000-0006-0000-0300-000098000000}">
      <text>
        <r>
          <rPr>
            <sz val="8"/>
            <color indexed="81"/>
            <rFont val="Tahoma"/>
            <family val="2"/>
          </rPr>
          <t>estimate has a relative standard error between 25% and 50% and should be used with caution</t>
        </r>
      </text>
    </comment>
    <comment ref="BZ17" authorId="0" shapeId="0" xr:uid="{00000000-0006-0000-0300-000099000000}">
      <text>
        <r>
          <rPr>
            <sz val="8"/>
            <color indexed="81"/>
            <rFont val="Tahoma"/>
            <family val="2"/>
          </rPr>
          <t>estimate has a relative standard error between 25% and 50% and should be used with caution</t>
        </r>
      </text>
    </comment>
    <comment ref="CA17" authorId="0" shapeId="0" xr:uid="{00000000-0006-0000-0300-00009A000000}">
      <text>
        <r>
          <rPr>
            <sz val="8"/>
            <color indexed="81"/>
            <rFont val="Tahoma"/>
            <family val="2"/>
          </rPr>
          <t>estimate has a relative standard error between 25% and 50% and should be used with caution</t>
        </r>
      </text>
    </comment>
    <comment ref="CB17" authorId="0" shapeId="0" xr:uid="{00000000-0006-0000-0300-00009B000000}">
      <text>
        <r>
          <rPr>
            <sz val="8"/>
            <color indexed="81"/>
            <rFont val="Tahoma"/>
            <family val="2"/>
          </rPr>
          <t>estimate has a relative standard error greater than 50% and is considered too unreliable for general use</t>
        </r>
      </text>
    </comment>
    <comment ref="CE17" authorId="0" shapeId="0" xr:uid="{00000000-0006-0000-0300-00009C000000}">
      <text>
        <r>
          <rPr>
            <sz val="8"/>
            <color indexed="81"/>
            <rFont val="Tahoma"/>
            <family val="2"/>
          </rPr>
          <t>estimate has a relative standard error between 25% and 50% and should be used with caution</t>
        </r>
      </text>
    </comment>
    <comment ref="CN17" authorId="0" shapeId="0" xr:uid="{00000000-0006-0000-0300-00009D000000}">
      <text>
        <r>
          <rPr>
            <sz val="8"/>
            <color indexed="81"/>
            <rFont val="Tahoma"/>
            <family val="2"/>
          </rPr>
          <t>estimate has a relative standard error between 25% and 50% and should be used with caution</t>
        </r>
      </text>
    </comment>
    <comment ref="CT17" authorId="0" shapeId="0" xr:uid="{00000000-0006-0000-0300-00009E000000}">
      <text>
        <r>
          <rPr>
            <sz val="8"/>
            <color indexed="81"/>
            <rFont val="Tahoma"/>
            <family val="2"/>
          </rPr>
          <t>estimate has a relative standard error between 25% and 50% and should be used with caution</t>
        </r>
      </text>
    </comment>
    <comment ref="DB17" authorId="0" shapeId="0" xr:uid="{00000000-0006-0000-0300-00009F000000}">
      <text>
        <r>
          <rPr>
            <sz val="8"/>
            <color indexed="81"/>
            <rFont val="Tahoma"/>
            <family val="2"/>
          </rPr>
          <t>estimate has a relative standard error between 25% and 50% and should be used with caution</t>
        </r>
      </text>
    </comment>
    <comment ref="DC17" authorId="0" shapeId="0" xr:uid="{00000000-0006-0000-0300-0000A0000000}">
      <text>
        <r>
          <rPr>
            <sz val="8"/>
            <color indexed="81"/>
            <rFont val="Tahoma"/>
            <family val="2"/>
          </rPr>
          <t>estimate has a relative standard error between 25% and 50% and should be used with caution</t>
        </r>
      </text>
    </comment>
    <comment ref="DD17" authorId="0" shapeId="0" xr:uid="{00000000-0006-0000-0300-0000A1000000}">
      <text>
        <r>
          <rPr>
            <sz val="8"/>
            <color indexed="81"/>
            <rFont val="Tahoma"/>
            <family val="2"/>
          </rPr>
          <t>estimate has a relative standard error between 25% and 50% and should be used with caution</t>
        </r>
      </text>
    </comment>
    <comment ref="DE17" authorId="0" shapeId="0" xr:uid="{00000000-0006-0000-0300-0000A2000000}">
      <text>
        <r>
          <rPr>
            <sz val="8"/>
            <color indexed="81"/>
            <rFont val="Tahoma"/>
            <family val="2"/>
          </rPr>
          <t>estimate has a relative standard error greater than 50% and is considered too unreliable for general use</t>
        </r>
      </text>
    </comment>
    <comment ref="DF17" authorId="0" shapeId="0" xr:uid="{00000000-0006-0000-0300-0000A3000000}">
      <text>
        <r>
          <rPr>
            <sz val="8"/>
            <color indexed="81"/>
            <rFont val="Tahoma"/>
            <family val="2"/>
          </rPr>
          <t>estimate has a relative standard error greater than 50% and is considered too unreliable for general use</t>
        </r>
      </text>
    </comment>
    <comment ref="DO17" authorId="0" shapeId="0" xr:uid="{00000000-0006-0000-0300-0000A4000000}">
      <text>
        <r>
          <rPr>
            <sz val="8"/>
            <color indexed="81"/>
            <rFont val="Tahoma"/>
            <family val="2"/>
          </rPr>
          <t>estimate has a relative standard error between 25% and 50% and should be used with caution</t>
        </r>
      </text>
    </comment>
    <comment ref="HF17" authorId="0" shapeId="0" xr:uid="{00000000-0006-0000-0300-0000A5000000}">
      <text>
        <r>
          <rPr>
            <sz val="8"/>
            <color indexed="81"/>
            <rFont val="Tahoma"/>
            <family val="2"/>
          </rPr>
          <t>estimate has a relative standard error between 25% and 50% and should be used with caution</t>
        </r>
      </text>
    </comment>
    <comment ref="AI18" authorId="0" shapeId="0" xr:uid="{00000000-0006-0000-0300-0000A6000000}">
      <text>
        <r>
          <rPr>
            <sz val="8"/>
            <color indexed="81"/>
            <rFont val="Tahoma"/>
            <family val="2"/>
          </rPr>
          <t>estimate has a relative standard error between 25% and 50% and should be used with caution</t>
        </r>
      </text>
    </comment>
    <comment ref="AL18" authorId="0" shapeId="0" xr:uid="{00000000-0006-0000-0300-0000A7000000}">
      <text>
        <r>
          <rPr>
            <sz val="8"/>
            <color indexed="81"/>
            <rFont val="Tahoma"/>
            <family val="2"/>
          </rPr>
          <t>estimate has a relative standard error between 25% and 50% and should be used with caution</t>
        </r>
      </text>
    </comment>
    <comment ref="AM18" authorId="0" shapeId="0" xr:uid="{00000000-0006-0000-0300-0000A8000000}">
      <text>
        <r>
          <rPr>
            <sz val="8"/>
            <color indexed="81"/>
            <rFont val="Tahoma"/>
            <family val="2"/>
          </rPr>
          <t>estimate has a relative standard error between 25% and 50% and should be used with caution</t>
        </r>
      </text>
    </comment>
    <comment ref="AN18" authorId="0" shapeId="0" xr:uid="{00000000-0006-0000-0300-0000A9000000}">
      <text>
        <r>
          <rPr>
            <sz val="8"/>
            <color indexed="81"/>
            <rFont val="Tahoma"/>
            <family val="2"/>
          </rPr>
          <t>estimate has a relative standard error between 25% and 50% and should be used with caution</t>
        </r>
      </text>
    </comment>
    <comment ref="AO18" authorId="0" shapeId="0" xr:uid="{00000000-0006-0000-0300-0000AA000000}">
      <text>
        <r>
          <rPr>
            <sz val="8"/>
            <color indexed="81"/>
            <rFont val="Tahoma"/>
            <family val="2"/>
          </rPr>
          <t>estimate has a relative standard error greater than 50% and is considered too unreliable for general use</t>
        </r>
      </text>
    </comment>
    <comment ref="AR18" authorId="0" shapeId="0" xr:uid="{00000000-0006-0000-0300-0000AB000000}">
      <text>
        <r>
          <rPr>
            <sz val="8"/>
            <color indexed="81"/>
            <rFont val="Tahoma"/>
            <family val="2"/>
          </rPr>
          <t>estimate has a relative standard error between 25% and 50% and should be used with caution</t>
        </r>
      </text>
    </comment>
    <comment ref="AU18" authorId="0" shapeId="0" xr:uid="{00000000-0006-0000-0300-0000AC000000}">
      <text>
        <r>
          <rPr>
            <sz val="8"/>
            <color indexed="81"/>
            <rFont val="Tahoma"/>
            <family val="2"/>
          </rPr>
          <t>estimate has a relative standard error between 25% and 50% and should be used with caution</t>
        </r>
      </text>
    </comment>
    <comment ref="BH18" authorId="0" shapeId="0" xr:uid="{00000000-0006-0000-0300-0000AD000000}">
      <text>
        <r>
          <rPr>
            <sz val="8"/>
            <color indexed="81"/>
            <rFont val="Tahoma"/>
            <family val="2"/>
          </rPr>
          <t>estimate has a relative standard error between 25% and 50% and should be used with caution</t>
        </r>
      </text>
    </comment>
    <comment ref="BI18" authorId="0" shapeId="0" xr:uid="{00000000-0006-0000-0300-0000AE000000}">
      <text>
        <r>
          <rPr>
            <sz val="8"/>
            <color indexed="81"/>
            <rFont val="Tahoma"/>
            <family val="2"/>
          </rPr>
          <t>estimate has a relative standard error between 25% and 50% and should be used with caution</t>
        </r>
      </text>
    </comment>
    <comment ref="BJ18" authorId="0" shapeId="0" xr:uid="{00000000-0006-0000-0300-0000AF000000}">
      <text>
        <r>
          <rPr>
            <sz val="8"/>
            <color indexed="81"/>
            <rFont val="Tahoma"/>
            <family val="2"/>
          </rPr>
          <t>estimate has a relative standard error between 25% and 50% and should be used with caution</t>
        </r>
      </text>
    </comment>
    <comment ref="BZ18" authorId="0" shapeId="0" xr:uid="{00000000-0006-0000-0300-0000B0000000}">
      <text>
        <r>
          <rPr>
            <sz val="8"/>
            <color indexed="81"/>
            <rFont val="Tahoma"/>
            <family val="2"/>
          </rPr>
          <t>estimate has a relative standard error between 25% and 50% and should be used with caution</t>
        </r>
      </text>
    </comment>
    <comment ref="CA18" authorId="0" shapeId="0" xr:uid="{00000000-0006-0000-0300-0000B1000000}">
      <text>
        <r>
          <rPr>
            <sz val="8"/>
            <color indexed="81"/>
            <rFont val="Tahoma"/>
            <family val="2"/>
          </rPr>
          <t>estimate has a relative standard error between 25% and 50% and should be used with caution</t>
        </r>
      </text>
    </comment>
    <comment ref="CB18" authorId="0" shapeId="0" xr:uid="{00000000-0006-0000-0300-0000B2000000}">
      <text>
        <r>
          <rPr>
            <sz val="8"/>
            <color indexed="81"/>
            <rFont val="Tahoma"/>
            <family val="2"/>
          </rPr>
          <t>estimate has a relative standard error between 25% and 50% and should be used with caution</t>
        </r>
      </text>
    </comment>
    <comment ref="CE18" authorId="0" shapeId="0" xr:uid="{00000000-0006-0000-0300-0000B3000000}">
      <text>
        <r>
          <rPr>
            <sz val="8"/>
            <color indexed="81"/>
            <rFont val="Tahoma"/>
            <family val="2"/>
          </rPr>
          <t>estimate has a relative standard error between 25% and 50% and should be used with caution</t>
        </r>
      </text>
    </comment>
    <comment ref="CN18" authorId="0" shapeId="0" xr:uid="{00000000-0006-0000-0300-0000B4000000}">
      <text>
        <r>
          <rPr>
            <sz val="8"/>
            <color indexed="81"/>
            <rFont val="Tahoma"/>
            <family val="2"/>
          </rPr>
          <t>estimate has a relative standard error between 25% and 50% and should be used with caution</t>
        </r>
      </text>
    </comment>
    <comment ref="CS18" authorId="0" shapeId="0" xr:uid="{00000000-0006-0000-0300-0000B5000000}">
      <text>
        <r>
          <rPr>
            <sz val="8"/>
            <color indexed="81"/>
            <rFont val="Tahoma"/>
            <family val="2"/>
          </rPr>
          <t>estimate has a relative standard error between 25% and 50% and should be used with caution</t>
        </r>
      </text>
    </comment>
    <comment ref="CT18" authorId="0" shapeId="0" xr:uid="{00000000-0006-0000-0300-0000B6000000}">
      <text>
        <r>
          <rPr>
            <sz val="8"/>
            <color indexed="81"/>
            <rFont val="Tahoma"/>
            <family val="2"/>
          </rPr>
          <t>estimate has a relative standard error between 25% and 50% and should be used with caution</t>
        </r>
      </text>
    </comment>
    <comment ref="DB18" authorId="0" shapeId="0" xr:uid="{00000000-0006-0000-0300-0000B7000000}">
      <text>
        <r>
          <rPr>
            <sz val="8"/>
            <color indexed="81"/>
            <rFont val="Tahoma"/>
            <family val="2"/>
          </rPr>
          <t>estimate has a relative standard error between 25% and 50% and should be used with caution</t>
        </r>
      </text>
    </comment>
    <comment ref="DC18" authorId="0" shapeId="0" xr:uid="{00000000-0006-0000-0300-0000B8000000}">
      <text>
        <r>
          <rPr>
            <sz val="8"/>
            <color indexed="81"/>
            <rFont val="Tahoma"/>
            <family val="2"/>
          </rPr>
          <t>estimate has a relative standard error between 25% and 50% and should be used with caution</t>
        </r>
      </text>
    </comment>
    <comment ref="DD18" authorId="0" shapeId="0" xr:uid="{00000000-0006-0000-0300-0000B9000000}">
      <text>
        <r>
          <rPr>
            <sz val="8"/>
            <color indexed="81"/>
            <rFont val="Tahoma"/>
            <family val="2"/>
          </rPr>
          <t>estimate has a relative standard error between 25% and 50% and should be used with caution</t>
        </r>
      </text>
    </comment>
    <comment ref="DE18" authorId="0" shapeId="0" xr:uid="{00000000-0006-0000-0300-0000BA000000}">
      <text>
        <r>
          <rPr>
            <sz val="8"/>
            <color indexed="81"/>
            <rFont val="Tahoma"/>
            <family val="2"/>
          </rPr>
          <t>estimate has a relative standard error greater than 50% and is considered too unreliable for general use</t>
        </r>
      </text>
    </comment>
    <comment ref="DF18" authorId="0" shapeId="0" xr:uid="{00000000-0006-0000-0300-0000BB000000}">
      <text>
        <r>
          <rPr>
            <sz val="8"/>
            <color indexed="81"/>
            <rFont val="Tahoma"/>
            <family val="2"/>
          </rPr>
          <t>estimate has a relative standard error between 25% and 50% and should be used with caution</t>
        </r>
      </text>
    </comment>
    <comment ref="HF18" authorId="0" shapeId="0" xr:uid="{00000000-0006-0000-0300-0000BC000000}">
      <text>
        <r>
          <rPr>
            <sz val="8"/>
            <color indexed="81"/>
            <rFont val="Tahoma"/>
            <family val="2"/>
          </rPr>
          <t>estimate has a relative standard error between 25% and 50% and should be used with caution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6" authorId="0" shapeId="0" xr:uid="{00000000-0006-0000-0400-000001000000}">
      <text>
        <r>
          <rPr>
            <sz val="8"/>
            <color indexed="81"/>
            <rFont val="Tahoma"/>
            <family val="2"/>
          </rPr>
          <t>Refers to series collected at quarterly and lesser frequencies only.
Indicates which month in the collection period the data refers to.</t>
        </r>
      </text>
    </comment>
    <comment ref="BK11" authorId="0" shapeId="0" xr:uid="{00000000-0006-0000-0400-000002000000}">
      <text>
        <r>
          <rPr>
            <sz val="8"/>
            <color indexed="81"/>
            <rFont val="Tahoma"/>
            <family val="2"/>
          </rPr>
          <t>estimate has a relative standard error between 25% and 50% and should be used with caution</t>
        </r>
      </text>
    </comment>
    <comment ref="BQ11" authorId="0" shapeId="0" xr:uid="{00000000-0006-0000-0400-000003000000}">
      <text>
        <r>
          <rPr>
            <sz val="8"/>
            <color indexed="81"/>
            <rFont val="Tahoma"/>
            <family val="2"/>
          </rPr>
          <t>estimate has a relative standard error between 25% and 50% and should be used with caution</t>
        </r>
      </text>
    </comment>
    <comment ref="FF11" authorId="0" shapeId="0" xr:uid="{00000000-0006-0000-0400-000004000000}">
      <text>
        <r>
          <rPr>
            <sz val="8"/>
            <color indexed="81"/>
            <rFont val="Tahoma"/>
            <family val="2"/>
          </rPr>
          <t>estimate has a relative standard error between 25% and 50% and should be used with caution</t>
        </r>
      </text>
    </comment>
    <comment ref="FR11" authorId="0" shapeId="0" xr:uid="{00000000-0006-0000-0400-000005000000}">
      <text>
        <r>
          <rPr>
            <sz val="8"/>
            <color indexed="81"/>
            <rFont val="Tahoma"/>
            <family val="2"/>
          </rPr>
          <t>estimate has a relative standard error between 25% and 50% and should be used with caution</t>
        </r>
      </text>
    </comment>
    <comment ref="BQ12" authorId="0" shapeId="0" xr:uid="{00000000-0006-0000-0400-000006000000}">
      <text>
        <r>
          <rPr>
            <sz val="8"/>
            <color indexed="81"/>
            <rFont val="Tahoma"/>
            <family val="2"/>
          </rPr>
          <t>estimate has a relative standard error between 25% and 50% and should be used with caution</t>
        </r>
      </text>
    </comment>
    <comment ref="FF12" authorId="0" shapeId="0" xr:uid="{00000000-0006-0000-0400-000007000000}">
      <text>
        <r>
          <rPr>
            <sz val="8"/>
            <color indexed="81"/>
            <rFont val="Tahoma"/>
            <family val="2"/>
          </rPr>
          <t>estimate has a relative standard error between 25% and 50% and should be used with caution</t>
        </r>
      </text>
    </comment>
    <comment ref="FR12" authorId="0" shapeId="0" xr:uid="{00000000-0006-0000-0400-000008000000}">
      <text>
        <r>
          <rPr>
            <sz val="8"/>
            <color indexed="81"/>
            <rFont val="Tahoma"/>
            <family val="2"/>
          </rPr>
          <t>estimate has a relative standard error between 25% and 50% and should be used with caution</t>
        </r>
      </text>
    </comment>
    <comment ref="BQ13" authorId="0" shapeId="0" xr:uid="{00000000-0006-0000-0400-000009000000}">
      <text>
        <r>
          <rPr>
            <sz val="8"/>
            <color indexed="81"/>
            <rFont val="Tahoma"/>
            <family val="2"/>
          </rPr>
          <t>estimate has a relative standard error between 25% and 50% and should be used with caution</t>
        </r>
      </text>
    </comment>
    <comment ref="FL13" authorId="0" shapeId="0" xr:uid="{00000000-0006-0000-0400-00000A000000}">
      <text>
        <r>
          <rPr>
            <sz val="8"/>
            <color indexed="81"/>
            <rFont val="Tahoma"/>
            <family val="2"/>
          </rPr>
          <t>estimate has a relative standard error between 25% and 50% and should be used with caution</t>
        </r>
      </text>
    </comment>
    <comment ref="FR13" authorId="0" shapeId="0" xr:uid="{00000000-0006-0000-0400-00000B000000}">
      <text>
        <r>
          <rPr>
            <sz val="8"/>
            <color indexed="81"/>
            <rFont val="Tahoma"/>
            <family val="2"/>
          </rPr>
          <t>estimate has a relative standard error between 25% and 50% and should be used with caution</t>
        </r>
      </text>
    </comment>
    <comment ref="BQ14" authorId="0" shapeId="0" xr:uid="{00000000-0006-0000-0400-00000C000000}">
      <text>
        <r>
          <rPr>
            <sz val="8"/>
            <color indexed="81"/>
            <rFont val="Tahoma"/>
            <family val="2"/>
          </rPr>
          <t>estimate has a relative standard error between 25% and 50% and should be used with caution</t>
        </r>
      </text>
    </comment>
    <comment ref="FR14" authorId="0" shapeId="0" xr:uid="{00000000-0006-0000-0400-00000D000000}">
      <text>
        <r>
          <rPr>
            <sz val="8"/>
            <color indexed="81"/>
            <rFont val="Tahoma"/>
            <family val="2"/>
          </rPr>
          <t>estimate has a relative standard error between 25% and 50% and should be used with caution</t>
        </r>
      </text>
    </comment>
    <comment ref="BK15" authorId="0" shapeId="0" xr:uid="{00000000-0006-0000-0400-00000E000000}">
      <text>
        <r>
          <rPr>
            <sz val="8"/>
            <color indexed="81"/>
            <rFont val="Tahoma"/>
            <family val="2"/>
          </rPr>
          <t>estimate has a relative standard error between 25% and 50% and should be used with caution</t>
        </r>
      </text>
    </comment>
    <comment ref="BQ15" authorId="0" shapeId="0" xr:uid="{00000000-0006-0000-0400-00000F000000}">
      <text>
        <r>
          <rPr>
            <sz val="8"/>
            <color indexed="81"/>
            <rFont val="Tahoma"/>
            <family val="2"/>
          </rPr>
          <t>estimate has a relative standard error between 25% and 50% and should be used with caution</t>
        </r>
      </text>
    </comment>
    <comment ref="FL15" authorId="0" shapeId="0" xr:uid="{00000000-0006-0000-0400-000010000000}">
      <text>
        <r>
          <rPr>
            <sz val="8"/>
            <color indexed="81"/>
            <rFont val="Tahoma"/>
            <family val="2"/>
          </rPr>
          <t>estimate has a relative standard error between 25% and 50% and should be used with caution</t>
        </r>
      </text>
    </comment>
    <comment ref="FR15" authorId="0" shapeId="0" xr:uid="{00000000-0006-0000-0400-000011000000}">
      <text>
        <r>
          <rPr>
            <sz val="8"/>
            <color indexed="81"/>
            <rFont val="Tahoma"/>
            <family val="2"/>
          </rPr>
          <t>estimate has a relative standard error between 25% and 50% and should be used with caution</t>
        </r>
      </text>
    </comment>
    <comment ref="BQ16" authorId="0" shapeId="0" xr:uid="{00000000-0006-0000-0400-000012000000}">
      <text>
        <r>
          <rPr>
            <sz val="8"/>
            <color indexed="81"/>
            <rFont val="Tahoma"/>
            <family val="2"/>
          </rPr>
          <t>estimate has a relative standard error greater than 50% and is considered too unreliable for general use</t>
        </r>
      </text>
    </comment>
    <comment ref="FL16" authorId="0" shapeId="0" xr:uid="{00000000-0006-0000-0400-000013000000}">
      <text>
        <r>
          <rPr>
            <sz val="8"/>
            <color indexed="81"/>
            <rFont val="Tahoma"/>
            <family val="2"/>
          </rPr>
          <t>estimate has a relative standard error between 25% and 50% and should be used with caution</t>
        </r>
      </text>
    </comment>
    <comment ref="FM16" authorId="0" shapeId="0" xr:uid="{00000000-0006-0000-0400-000014000000}">
      <text>
        <r>
          <rPr>
            <sz val="8"/>
            <color indexed="81"/>
            <rFont val="Tahoma"/>
            <family val="2"/>
          </rPr>
          <t>estimate has a relative standard error between 25% and 50% and should be used with caution</t>
        </r>
      </text>
    </comment>
    <comment ref="FR16" authorId="0" shapeId="0" xr:uid="{00000000-0006-0000-0400-000015000000}">
      <text>
        <r>
          <rPr>
            <sz val="8"/>
            <color indexed="81"/>
            <rFont val="Tahoma"/>
            <family val="2"/>
          </rPr>
          <t>estimate has a relative standard error between 25% and 50% and should be used with caution</t>
        </r>
      </text>
    </comment>
    <comment ref="BQ17" authorId="0" shapeId="0" xr:uid="{00000000-0006-0000-0400-000016000000}">
      <text>
        <r>
          <rPr>
            <sz val="8"/>
            <color indexed="81"/>
            <rFont val="Tahoma"/>
            <family val="2"/>
          </rPr>
          <t>estimate has a relative standard error greater than 50% and is considered too unreliable for general use</t>
        </r>
      </text>
    </comment>
    <comment ref="FF17" authorId="0" shapeId="0" xr:uid="{00000000-0006-0000-0400-000017000000}">
      <text>
        <r>
          <rPr>
            <sz val="8"/>
            <color indexed="81"/>
            <rFont val="Tahoma"/>
            <family val="2"/>
          </rPr>
          <t>estimate has a relative standard error between 25% and 50% and should be used with caution</t>
        </r>
      </text>
    </comment>
    <comment ref="FR17" authorId="0" shapeId="0" xr:uid="{00000000-0006-0000-0400-000018000000}">
      <text>
        <r>
          <rPr>
            <sz val="8"/>
            <color indexed="81"/>
            <rFont val="Tahoma"/>
            <family val="2"/>
          </rPr>
          <t>estimate has a relative standard error between 25% and 50% and should be used with caution</t>
        </r>
      </text>
    </comment>
    <comment ref="BQ18" authorId="0" shapeId="0" xr:uid="{00000000-0006-0000-0400-000019000000}">
      <text>
        <r>
          <rPr>
            <sz val="8"/>
            <color indexed="81"/>
            <rFont val="Tahoma"/>
            <family val="2"/>
          </rPr>
          <t>estimate has a relative standard error between 25% and 50% and should be used with caution</t>
        </r>
      </text>
    </comment>
    <comment ref="FO18" authorId="0" shapeId="0" xr:uid="{00000000-0006-0000-0400-00001A000000}">
      <text>
        <r>
          <rPr>
            <sz val="8"/>
            <color indexed="81"/>
            <rFont val="Tahoma"/>
            <family val="2"/>
          </rPr>
          <t>estimate has a relative standard error between 25% and 50% and should be used with caution</t>
        </r>
      </text>
    </comment>
    <comment ref="FR18" authorId="0" shapeId="0" xr:uid="{00000000-0006-0000-0400-00001B000000}">
      <text>
        <r>
          <rPr>
            <sz val="8"/>
            <color indexed="81"/>
            <rFont val="Tahoma"/>
            <family val="2"/>
          </rPr>
          <t>estimate has a relative standard error greater than 50% and is considered too unreliable for general use</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6" authorId="0" shapeId="0" xr:uid="{00000000-0006-0000-0500-000001000000}">
      <text>
        <r>
          <rPr>
            <sz val="8"/>
            <color indexed="81"/>
            <rFont val="Tahoma"/>
            <family val="2"/>
          </rPr>
          <t>Refers to series collected at quarterly and lesser frequencies only.
Indicates which month in the collection period the data refers to.</t>
        </r>
      </text>
    </comment>
    <comment ref="K11" authorId="0" shapeId="0" xr:uid="{00000000-0006-0000-0500-000002000000}">
      <text>
        <r>
          <rPr>
            <sz val="8"/>
            <color indexed="81"/>
            <rFont val="Tahoma"/>
            <family val="2"/>
          </rPr>
          <t>estimate has a relative standard error between 25% and 50% and should be used with caution</t>
        </r>
      </text>
    </comment>
    <comment ref="Q11" authorId="0" shapeId="0" xr:uid="{00000000-0006-0000-0500-000003000000}">
      <text>
        <r>
          <rPr>
            <sz val="8"/>
            <color indexed="81"/>
            <rFont val="Tahoma"/>
            <family val="2"/>
          </rPr>
          <t>estimate has a relative standard error between 25% and 50% and should be used with caution</t>
        </r>
      </text>
    </comment>
    <comment ref="V11" authorId="0" shapeId="0" xr:uid="{00000000-0006-0000-0500-000004000000}">
      <text>
        <r>
          <rPr>
            <sz val="8"/>
            <color indexed="81"/>
            <rFont val="Tahoma"/>
            <family val="2"/>
          </rPr>
          <t>estimate has a relative standard error between 25% and 50% and should be used with caution</t>
        </r>
      </text>
    </comment>
    <comment ref="W11" authorId="0" shapeId="0" xr:uid="{00000000-0006-0000-0500-000005000000}">
      <text>
        <r>
          <rPr>
            <sz val="8"/>
            <color indexed="81"/>
            <rFont val="Tahoma"/>
            <family val="2"/>
          </rPr>
          <t>estimate has a relative standard error between 25% and 50% and should be used with caution</t>
        </r>
      </text>
    </comment>
    <comment ref="X11" authorId="0" shapeId="0" xr:uid="{00000000-0006-0000-0500-000006000000}">
      <text>
        <r>
          <rPr>
            <sz val="8"/>
            <color indexed="81"/>
            <rFont val="Tahoma"/>
            <family val="2"/>
          </rPr>
          <t>estimate has a relative standard error between 25% and 50% and should be used with caution</t>
        </r>
      </text>
    </comment>
    <comment ref="AC11" authorId="0" shapeId="0" xr:uid="{00000000-0006-0000-0500-000007000000}">
      <text>
        <r>
          <rPr>
            <sz val="8"/>
            <color indexed="81"/>
            <rFont val="Tahoma"/>
            <family val="2"/>
          </rPr>
          <t>estimate has a relative standard error between 25% and 50% and should be used with caution</t>
        </r>
      </text>
    </comment>
    <comment ref="DR11" authorId="0" shapeId="0" xr:uid="{00000000-0006-0000-0500-000008000000}">
      <text>
        <r>
          <rPr>
            <sz val="8"/>
            <color indexed="81"/>
            <rFont val="Tahoma"/>
            <family val="2"/>
          </rPr>
          <t>estimate has a relative standard error between 25% and 50% and should be used with caution</t>
        </r>
      </text>
    </comment>
    <comment ref="DS11" authorId="0" shapeId="0" xr:uid="{00000000-0006-0000-0500-000009000000}">
      <text>
        <r>
          <rPr>
            <sz val="8"/>
            <color indexed="81"/>
            <rFont val="Tahoma"/>
            <family val="2"/>
          </rPr>
          <t>estimate has a relative standard error between 25% and 50% and should be used with caution</t>
        </r>
      </text>
    </comment>
    <comment ref="DW11" authorId="0" shapeId="0" xr:uid="{00000000-0006-0000-0500-00000A000000}">
      <text>
        <r>
          <rPr>
            <sz val="8"/>
            <color indexed="81"/>
            <rFont val="Tahoma"/>
            <family val="2"/>
          </rPr>
          <t>estimate has a relative standard error between 25% and 50% and should be used with caution</t>
        </r>
      </text>
    </comment>
    <comment ref="DX11" authorId="0" shapeId="0" xr:uid="{00000000-0006-0000-0500-00000B000000}">
      <text>
        <r>
          <rPr>
            <sz val="8"/>
            <color indexed="81"/>
            <rFont val="Tahoma"/>
            <family val="2"/>
          </rPr>
          <t>estimate has a relative standard error between 25% and 50% and should be used with caution</t>
        </r>
      </text>
    </comment>
    <comment ref="DY11" authorId="0" shapeId="0" xr:uid="{00000000-0006-0000-0500-00000C000000}">
      <text>
        <r>
          <rPr>
            <sz val="8"/>
            <color indexed="81"/>
            <rFont val="Tahoma"/>
            <family val="2"/>
          </rPr>
          <t>estimate has a relative standard error between 25% and 50% and should be used with caution</t>
        </r>
      </text>
    </comment>
    <comment ref="EA11" authorId="0" shapeId="0" xr:uid="{00000000-0006-0000-0500-00000D000000}">
      <text>
        <r>
          <rPr>
            <sz val="8"/>
            <color indexed="81"/>
            <rFont val="Tahoma"/>
            <family val="2"/>
          </rPr>
          <t>estimate has a relative standard error between 25% and 50% and should be used with caution</t>
        </r>
      </text>
    </comment>
    <comment ref="ED11" authorId="0" shapeId="0" xr:uid="{00000000-0006-0000-0500-00000E000000}">
      <text>
        <r>
          <rPr>
            <sz val="8"/>
            <color indexed="81"/>
            <rFont val="Tahoma"/>
            <family val="2"/>
          </rPr>
          <t>estimate has a relative standard error greater than 50% and is considered too unreliable for general use</t>
        </r>
      </text>
    </comment>
    <comment ref="HS11" authorId="0" shapeId="0" xr:uid="{00000000-0006-0000-0500-00000F000000}">
      <text>
        <r>
          <rPr>
            <sz val="8"/>
            <color indexed="81"/>
            <rFont val="Tahoma"/>
            <family val="2"/>
          </rPr>
          <t>estimate has a relative standard error between 25% and 50% and should be used with caution</t>
        </r>
      </text>
    </comment>
    <comment ref="HX11" authorId="0" shapeId="0" xr:uid="{00000000-0006-0000-0500-000010000000}">
      <text>
        <r>
          <rPr>
            <sz val="8"/>
            <color indexed="81"/>
            <rFont val="Tahoma"/>
            <family val="2"/>
          </rPr>
          <t>estimate has a relative standard error between 25% and 50% and should be used with caution</t>
        </r>
      </text>
    </comment>
    <comment ref="HY11" authorId="0" shapeId="0" xr:uid="{00000000-0006-0000-0500-000011000000}">
      <text>
        <r>
          <rPr>
            <sz val="8"/>
            <color indexed="81"/>
            <rFont val="Tahoma"/>
            <family val="2"/>
          </rPr>
          <t>estimate has a relative standard error between 25% and 50% and should be used with caution</t>
        </r>
      </text>
    </comment>
    <comment ref="HZ11" authorId="0" shapeId="0" xr:uid="{00000000-0006-0000-0500-000012000000}">
      <text>
        <r>
          <rPr>
            <sz val="8"/>
            <color indexed="81"/>
            <rFont val="Tahoma"/>
            <family val="2"/>
          </rPr>
          <t>estimate has a relative standard error between 25% and 50% and should be used with caution</t>
        </r>
      </text>
    </comment>
    <comment ref="IB11" authorId="0" shapeId="0" xr:uid="{00000000-0006-0000-0500-000013000000}">
      <text>
        <r>
          <rPr>
            <sz val="8"/>
            <color indexed="81"/>
            <rFont val="Tahoma"/>
            <family val="2"/>
          </rPr>
          <t>estimate has a relative standard error between 25% and 50% and should be used with caution</t>
        </r>
      </text>
    </comment>
    <comment ref="IE11" authorId="0" shapeId="0" xr:uid="{00000000-0006-0000-0500-000014000000}">
      <text>
        <r>
          <rPr>
            <sz val="8"/>
            <color indexed="81"/>
            <rFont val="Tahoma"/>
            <family val="2"/>
          </rPr>
          <t>estimate has a relative standard error greater than 50% and is considered too unreliable for general use</t>
        </r>
      </text>
    </comment>
    <comment ref="IN11" authorId="0" shapeId="0" xr:uid="{00000000-0006-0000-0500-000015000000}">
      <text>
        <r>
          <rPr>
            <sz val="8"/>
            <color indexed="81"/>
            <rFont val="Tahoma"/>
            <family val="2"/>
          </rPr>
          <t>estimate has a relative standard error between 25% and 50% and should be used with caution</t>
        </r>
      </text>
    </comment>
    <comment ref="Q12" authorId="0" shapeId="0" xr:uid="{00000000-0006-0000-0500-000016000000}">
      <text>
        <r>
          <rPr>
            <sz val="8"/>
            <color indexed="81"/>
            <rFont val="Tahoma"/>
            <family val="2"/>
          </rPr>
          <t>estimate has a relative standard error between 25% and 50% and should be used with caution</t>
        </r>
      </text>
    </comment>
    <comment ref="W12" authorId="0" shapeId="0" xr:uid="{00000000-0006-0000-0500-000017000000}">
      <text>
        <r>
          <rPr>
            <sz val="8"/>
            <color indexed="81"/>
            <rFont val="Tahoma"/>
            <family val="2"/>
          </rPr>
          <t>estimate has a relative standard error between 25% and 50% and should be used with caution</t>
        </r>
      </text>
    </comment>
    <comment ref="X12" authorId="0" shapeId="0" xr:uid="{00000000-0006-0000-0500-000018000000}">
      <text>
        <r>
          <rPr>
            <sz val="8"/>
            <color indexed="81"/>
            <rFont val="Tahoma"/>
            <family val="2"/>
          </rPr>
          <t>estimate has a relative standard error between 25% and 50% and should be used with caution</t>
        </r>
      </text>
    </comment>
    <comment ref="AC12" authorId="0" shapeId="0" xr:uid="{00000000-0006-0000-0500-000019000000}">
      <text>
        <r>
          <rPr>
            <sz val="8"/>
            <color indexed="81"/>
            <rFont val="Tahoma"/>
            <family val="2"/>
          </rPr>
          <t>estimate has a relative standard error between 25% and 50% and should be used with caution</t>
        </r>
      </text>
    </comment>
    <comment ref="DS12" authorId="0" shapeId="0" xr:uid="{00000000-0006-0000-0500-00001A000000}">
      <text>
        <r>
          <rPr>
            <sz val="8"/>
            <color indexed="81"/>
            <rFont val="Tahoma"/>
            <family val="2"/>
          </rPr>
          <t>estimate has a relative standard error between 25% and 50% and should be used with caution</t>
        </r>
      </text>
    </comment>
    <comment ref="DX12" authorId="0" shapeId="0" xr:uid="{00000000-0006-0000-0500-00001B000000}">
      <text>
        <r>
          <rPr>
            <sz val="8"/>
            <color indexed="81"/>
            <rFont val="Tahoma"/>
            <family val="2"/>
          </rPr>
          <t>estimate has a relative standard error between 25% and 50% and should be used with caution</t>
        </r>
      </text>
    </comment>
    <comment ref="DY12" authorId="0" shapeId="0" xr:uid="{00000000-0006-0000-0500-00001C000000}">
      <text>
        <r>
          <rPr>
            <sz val="8"/>
            <color indexed="81"/>
            <rFont val="Tahoma"/>
            <family val="2"/>
          </rPr>
          <t>estimate has a relative standard error between 25% and 50% and should be used with caution</t>
        </r>
      </text>
    </comment>
    <comment ref="HS12" authorId="0" shapeId="0" xr:uid="{00000000-0006-0000-0500-00001D000000}">
      <text>
        <r>
          <rPr>
            <sz val="8"/>
            <color indexed="81"/>
            <rFont val="Tahoma"/>
            <family val="2"/>
          </rPr>
          <t>estimate has a relative standard error between 25% and 50% and should be used with caution</t>
        </r>
      </text>
    </comment>
    <comment ref="HT12" authorId="0" shapeId="0" xr:uid="{00000000-0006-0000-0500-00001E000000}">
      <text>
        <r>
          <rPr>
            <sz val="8"/>
            <color indexed="81"/>
            <rFont val="Tahoma"/>
            <family val="2"/>
          </rPr>
          <t>estimate has a relative standard error between 25% and 50% and should be used with caution</t>
        </r>
      </text>
    </comment>
    <comment ref="HX12" authorId="0" shapeId="0" xr:uid="{00000000-0006-0000-0500-00001F000000}">
      <text>
        <r>
          <rPr>
            <sz val="8"/>
            <color indexed="81"/>
            <rFont val="Tahoma"/>
            <family val="2"/>
          </rPr>
          <t>estimate has a relative standard error between 25% and 50% and should be used with caution</t>
        </r>
      </text>
    </comment>
    <comment ref="HY12" authorId="0" shapeId="0" xr:uid="{00000000-0006-0000-0500-000020000000}">
      <text>
        <r>
          <rPr>
            <sz val="8"/>
            <color indexed="81"/>
            <rFont val="Tahoma"/>
            <family val="2"/>
          </rPr>
          <t>estimate has a relative standard error greater than 50% and is considered too unreliable for general use</t>
        </r>
      </text>
    </comment>
    <comment ref="HZ12" authorId="0" shapeId="0" xr:uid="{00000000-0006-0000-0500-000021000000}">
      <text>
        <r>
          <rPr>
            <sz val="8"/>
            <color indexed="81"/>
            <rFont val="Tahoma"/>
            <family val="2"/>
          </rPr>
          <t>estimate has a relative standard error between 25% and 50% and should be used with caution</t>
        </r>
      </text>
    </comment>
    <comment ref="IE12" authorId="0" shapeId="0" xr:uid="{00000000-0006-0000-0500-000022000000}">
      <text>
        <r>
          <rPr>
            <sz val="8"/>
            <color indexed="81"/>
            <rFont val="Tahoma"/>
            <family val="2"/>
          </rPr>
          <t>estimate has a relative standard error greater than 50% and is considered too unreliable for general use</t>
        </r>
      </text>
    </comment>
    <comment ref="Q13" authorId="0" shapeId="0" xr:uid="{00000000-0006-0000-0500-000023000000}">
      <text>
        <r>
          <rPr>
            <sz val="8"/>
            <color indexed="81"/>
            <rFont val="Tahoma"/>
            <family val="2"/>
          </rPr>
          <t>estimate has a relative standard error between 25% and 50% and should be used with caution</t>
        </r>
      </text>
    </comment>
    <comment ref="V13" authorId="0" shapeId="0" xr:uid="{00000000-0006-0000-0500-000024000000}">
      <text>
        <r>
          <rPr>
            <sz val="8"/>
            <color indexed="81"/>
            <rFont val="Tahoma"/>
            <family val="2"/>
          </rPr>
          <t>estimate has a relative standard error between 25% and 50% and should be used with caution</t>
        </r>
      </text>
    </comment>
    <comment ref="W13" authorId="0" shapeId="0" xr:uid="{00000000-0006-0000-0500-000025000000}">
      <text>
        <r>
          <rPr>
            <sz val="8"/>
            <color indexed="81"/>
            <rFont val="Tahoma"/>
            <family val="2"/>
          </rPr>
          <t>estimate has a relative standard error between 25% and 50% and should be used with caution</t>
        </r>
      </text>
    </comment>
    <comment ref="X13" authorId="0" shapeId="0" xr:uid="{00000000-0006-0000-0500-000026000000}">
      <text>
        <r>
          <rPr>
            <sz val="8"/>
            <color indexed="81"/>
            <rFont val="Tahoma"/>
            <family val="2"/>
          </rPr>
          <t>estimate has a relative standard error between 25% and 50% and should be used with caution</t>
        </r>
      </text>
    </comment>
    <comment ref="Z13" authorId="0" shapeId="0" xr:uid="{00000000-0006-0000-0500-000027000000}">
      <text>
        <r>
          <rPr>
            <sz val="8"/>
            <color indexed="81"/>
            <rFont val="Tahoma"/>
            <family val="2"/>
          </rPr>
          <t>estimate has a relative standard error between 25% and 50% and should be used with caution</t>
        </r>
      </text>
    </comment>
    <comment ref="AC13" authorId="0" shapeId="0" xr:uid="{00000000-0006-0000-0500-000028000000}">
      <text>
        <r>
          <rPr>
            <sz val="8"/>
            <color indexed="81"/>
            <rFont val="Tahoma"/>
            <family val="2"/>
          </rPr>
          <t>estimate has a relative standard error greater than 50% and is considered too unreliable for general use</t>
        </r>
      </text>
    </comment>
    <comment ref="DR13" authorId="0" shapeId="0" xr:uid="{00000000-0006-0000-0500-000029000000}">
      <text>
        <r>
          <rPr>
            <sz val="8"/>
            <color indexed="81"/>
            <rFont val="Tahoma"/>
            <family val="2"/>
          </rPr>
          <t>estimate has a relative standard error between 25% and 50% and should be used with caution</t>
        </r>
      </text>
    </comment>
    <comment ref="DW13" authorId="0" shapeId="0" xr:uid="{00000000-0006-0000-0500-00002A000000}">
      <text>
        <r>
          <rPr>
            <sz val="8"/>
            <color indexed="81"/>
            <rFont val="Tahoma"/>
            <family val="2"/>
          </rPr>
          <t>estimate has a relative standard error between 25% and 50% and should be used with caution</t>
        </r>
      </text>
    </comment>
    <comment ref="DX13" authorId="0" shapeId="0" xr:uid="{00000000-0006-0000-0500-00002B000000}">
      <text>
        <r>
          <rPr>
            <sz val="8"/>
            <color indexed="81"/>
            <rFont val="Tahoma"/>
            <family val="2"/>
          </rPr>
          <t>estimate has a relative standard error greater than 50% and is considered too unreliable for general use</t>
        </r>
      </text>
    </comment>
    <comment ref="DY13" authorId="0" shapeId="0" xr:uid="{00000000-0006-0000-0500-00002C000000}">
      <text>
        <r>
          <rPr>
            <sz val="8"/>
            <color indexed="81"/>
            <rFont val="Tahoma"/>
            <family val="2"/>
          </rPr>
          <t>estimate has a relative standard error between 25% and 50% and should be used with caution</t>
        </r>
      </text>
    </comment>
    <comment ref="EA13" authorId="0" shapeId="0" xr:uid="{00000000-0006-0000-0500-00002D000000}">
      <text>
        <r>
          <rPr>
            <sz val="8"/>
            <color indexed="81"/>
            <rFont val="Tahoma"/>
            <family val="2"/>
          </rPr>
          <t>estimate has a relative standard error between 25% and 50% and should be used with caution</t>
        </r>
      </text>
    </comment>
    <comment ref="ED13" authorId="0" shapeId="0" xr:uid="{00000000-0006-0000-0500-00002E000000}">
      <text>
        <r>
          <rPr>
            <sz val="8"/>
            <color indexed="81"/>
            <rFont val="Tahoma"/>
            <family val="2"/>
          </rPr>
          <t>estimate has a relative standard error greater than 50% and is considered too unreliable for general use</t>
        </r>
      </text>
    </comment>
    <comment ref="HM13" authorId="0" shapeId="0" xr:uid="{00000000-0006-0000-0500-00002F000000}">
      <text>
        <r>
          <rPr>
            <sz val="8"/>
            <color indexed="81"/>
            <rFont val="Tahoma"/>
            <family val="2"/>
          </rPr>
          <t>estimate has a relative standard error between 25% and 50% and should be used with caution</t>
        </r>
      </text>
    </comment>
    <comment ref="HS13" authorId="0" shapeId="0" xr:uid="{00000000-0006-0000-0500-000030000000}">
      <text>
        <r>
          <rPr>
            <sz val="8"/>
            <color indexed="81"/>
            <rFont val="Tahoma"/>
            <family val="2"/>
          </rPr>
          <t>estimate has a relative standard error between 25% and 50% and should be used with caution</t>
        </r>
      </text>
    </comment>
    <comment ref="HX13" authorId="0" shapeId="0" xr:uid="{00000000-0006-0000-0500-000031000000}">
      <text>
        <r>
          <rPr>
            <sz val="8"/>
            <color indexed="81"/>
            <rFont val="Tahoma"/>
            <family val="2"/>
          </rPr>
          <t>estimate has a relative standard error between 25% and 50% and should be used with caution</t>
        </r>
      </text>
    </comment>
    <comment ref="HY13" authorId="0" shapeId="0" xr:uid="{00000000-0006-0000-0500-000032000000}">
      <text>
        <r>
          <rPr>
            <sz val="8"/>
            <color indexed="81"/>
            <rFont val="Tahoma"/>
            <family val="2"/>
          </rPr>
          <t>estimate has a relative standard error between 25% and 50% and should be used with caution</t>
        </r>
      </text>
    </comment>
    <comment ref="HZ13" authorId="0" shapeId="0" xr:uid="{00000000-0006-0000-0500-000033000000}">
      <text>
        <r>
          <rPr>
            <sz val="8"/>
            <color indexed="81"/>
            <rFont val="Tahoma"/>
            <family val="2"/>
          </rPr>
          <t>estimate has a relative standard error between 25% and 50% and should be used with caution</t>
        </r>
      </text>
    </comment>
    <comment ref="IB13" authorId="0" shapeId="0" xr:uid="{00000000-0006-0000-0500-000034000000}">
      <text>
        <r>
          <rPr>
            <sz val="8"/>
            <color indexed="81"/>
            <rFont val="Tahoma"/>
            <family val="2"/>
          </rPr>
          <t>estimate has a relative standard error greater than 50% and is considered too unreliable for general use</t>
        </r>
      </text>
    </comment>
    <comment ref="IE13" authorId="0" shapeId="0" xr:uid="{00000000-0006-0000-0500-000035000000}">
      <text>
        <r>
          <rPr>
            <sz val="8"/>
            <color indexed="81"/>
            <rFont val="Tahoma"/>
            <family val="2"/>
          </rPr>
          <t>estimate has a relative standard error greater than 50% and is considered too unreliable for general use</t>
        </r>
      </text>
    </comment>
    <comment ref="Q14" authorId="0" shapeId="0" xr:uid="{00000000-0006-0000-0500-000036000000}">
      <text>
        <r>
          <rPr>
            <sz val="8"/>
            <color indexed="81"/>
            <rFont val="Tahoma"/>
            <family val="2"/>
          </rPr>
          <t>estimate has a relative standard error between 25% and 50% and should be used with caution</t>
        </r>
      </text>
    </comment>
    <comment ref="W14" authorId="0" shapeId="0" xr:uid="{00000000-0006-0000-0500-000037000000}">
      <text>
        <r>
          <rPr>
            <sz val="8"/>
            <color indexed="81"/>
            <rFont val="Tahoma"/>
            <family val="2"/>
          </rPr>
          <t>estimate has a relative standard error between 25% and 50% and should be used with caution</t>
        </r>
      </text>
    </comment>
    <comment ref="X14" authorId="0" shapeId="0" xr:uid="{00000000-0006-0000-0500-000038000000}">
      <text>
        <r>
          <rPr>
            <sz val="8"/>
            <color indexed="81"/>
            <rFont val="Tahoma"/>
            <family val="2"/>
          </rPr>
          <t>estimate has a relative standard error between 25% and 50% and should be used with caution</t>
        </r>
      </text>
    </comment>
    <comment ref="Z14" authorId="0" shapeId="0" xr:uid="{00000000-0006-0000-0500-000039000000}">
      <text>
        <r>
          <rPr>
            <sz val="8"/>
            <color indexed="81"/>
            <rFont val="Tahoma"/>
            <family val="2"/>
          </rPr>
          <t>estimate has a relative standard error between 25% and 50% and should be used with caution</t>
        </r>
      </text>
    </comment>
    <comment ref="AC14" authorId="0" shapeId="0" xr:uid="{00000000-0006-0000-0500-00003A000000}">
      <text>
        <r>
          <rPr>
            <sz val="8"/>
            <color indexed="81"/>
            <rFont val="Tahoma"/>
            <family val="2"/>
          </rPr>
          <t>estimate has a relative standard error between 25% and 50% and should be used with caution</t>
        </r>
      </text>
    </comment>
    <comment ref="AL14" authorId="0" shapeId="0" xr:uid="{00000000-0006-0000-0500-00003B000000}">
      <text>
        <r>
          <rPr>
            <sz val="8"/>
            <color indexed="81"/>
            <rFont val="Tahoma"/>
            <family val="2"/>
          </rPr>
          <t>estimate has a relative standard error between 25% and 50% and should be used with caution</t>
        </r>
      </text>
    </comment>
    <comment ref="DR14" authorId="0" shapeId="0" xr:uid="{00000000-0006-0000-0500-00003C000000}">
      <text>
        <r>
          <rPr>
            <sz val="8"/>
            <color indexed="81"/>
            <rFont val="Tahoma"/>
            <family val="2"/>
          </rPr>
          <t>estimate has a relative standard error between 25% and 50% and should be used with caution</t>
        </r>
      </text>
    </comment>
    <comment ref="DX14" authorId="0" shapeId="0" xr:uid="{00000000-0006-0000-0500-00003D000000}">
      <text>
        <r>
          <rPr>
            <sz val="8"/>
            <color indexed="81"/>
            <rFont val="Tahoma"/>
            <family val="2"/>
          </rPr>
          <t>estimate has a relative standard error between 25% and 50% and should be used with caution</t>
        </r>
      </text>
    </comment>
    <comment ref="DY14" authorId="0" shapeId="0" xr:uid="{00000000-0006-0000-0500-00003E000000}">
      <text>
        <r>
          <rPr>
            <sz val="8"/>
            <color indexed="81"/>
            <rFont val="Tahoma"/>
            <family val="2"/>
          </rPr>
          <t>estimate has a relative standard error between 25% and 50% and should be used with caution</t>
        </r>
      </text>
    </comment>
    <comment ref="ED14" authorId="0" shapeId="0" xr:uid="{00000000-0006-0000-0500-00003F000000}">
      <text>
        <r>
          <rPr>
            <sz val="8"/>
            <color indexed="81"/>
            <rFont val="Tahoma"/>
            <family val="2"/>
          </rPr>
          <t>estimate has a relative standard error greater than 50% and is considered too unreliable for general use</t>
        </r>
      </text>
    </comment>
    <comment ref="HM14" authorId="0" shapeId="0" xr:uid="{00000000-0006-0000-0500-000040000000}">
      <text>
        <r>
          <rPr>
            <sz val="8"/>
            <color indexed="81"/>
            <rFont val="Tahoma"/>
            <family val="2"/>
          </rPr>
          <t>estimate has a relative standard error between 25% and 50% and should be used with caution</t>
        </r>
      </text>
    </comment>
    <comment ref="HS14" authorId="0" shapeId="0" xr:uid="{00000000-0006-0000-0500-000041000000}">
      <text>
        <r>
          <rPr>
            <sz val="8"/>
            <color indexed="81"/>
            <rFont val="Tahoma"/>
            <family val="2"/>
          </rPr>
          <t>estimate has a relative standard error between 25% and 50% and should be used with caution</t>
        </r>
      </text>
    </comment>
    <comment ref="HX14" authorId="0" shapeId="0" xr:uid="{00000000-0006-0000-0500-000042000000}">
      <text>
        <r>
          <rPr>
            <sz val="8"/>
            <color indexed="81"/>
            <rFont val="Tahoma"/>
            <family val="2"/>
          </rPr>
          <t>estimate has a relative standard error between 25% and 50% and should be used with caution</t>
        </r>
      </text>
    </comment>
    <comment ref="HY14" authorId="0" shapeId="0" xr:uid="{00000000-0006-0000-0500-000043000000}">
      <text>
        <r>
          <rPr>
            <sz val="8"/>
            <color indexed="81"/>
            <rFont val="Tahoma"/>
            <family val="2"/>
          </rPr>
          <t>estimate has a relative standard error between 25% and 50% and should be used with caution</t>
        </r>
      </text>
    </comment>
    <comment ref="HZ14" authorId="0" shapeId="0" xr:uid="{00000000-0006-0000-0500-000044000000}">
      <text>
        <r>
          <rPr>
            <sz val="8"/>
            <color indexed="81"/>
            <rFont val="Tahoma"/>
            <family val="2"/>
          </rPr>
          <t>estimate has a relative standard error between 25% and 50% and should be used with caution</t>
        </r>
      </text>
    </comment>
    <comment ref="IE14" authorId="0" shapeId="0" xr:uid="{00000000-0006-0000-0500-000045000000}">
      <text>
        <r>
          <rPr>
            <sz val="8"/>
            <color indexed="81"/>
            <rFont val="Tahoma"/>
            <family val="2"/>
          </rPr>
          <t>estimate has a relative standard error between 25% and 50% and should be used with caution</t>
        </r>
      </text>
    </comment>
    <comment ref="IN14" authorId="0" shapeId="0" xr:uid="{00000000-0006-0000-0500-000046000000}">
      <text>
        <r>
          <rPr>
            <sz val="8"/>
            <color indexed="81"/>
            <rFont val="Tahoma"/>
            <family val="2"/>
          </rPr>
          <t>estimate has a relative standard error between 25% and 50% and should be used with caution</t>
        </r>
      </text>
    </comment>
    <comment ref="Q15" authorId="0" shapeId="0" xr:uid="{00000000-0006-0000-0500-000047000000}">
      <text>
        <r>
          <rPr>
            <sz val="8"/>
            <color indexed="81"/>
            <rFont val="Tahoma"/>
            <family val="2"/>
          </rPr>
          <t>estimate has a relative standard error between 25% and 50% and should be used with caution</t>
        </r>
      </text>
    </comment>
    <comment ref="W15" authorId="0" shapeId="0" xr:uid="{00000000-0006-0000-0500-000048000000}">
      <text>
        <r>
          <rPr>
            <sz val="8"/>
            <color indexed="81"/>
            <rFont val="Tahoma"/>
            <family val="2"/>
          </rPr>
          <t>estimate has a relative standard error between 25% and 50% and should be used with caution</t>
        </r>
      </text>
    </comment>
    <comment ref="X15" authorId="0" shapeId="0" xr:uid="{00000000-0006-0000-0500-000049000000}">
      <text>
        <r>
          <rPr>
            <sz val="8"/>
            <color indexed="81"/>
            <rFont val="Tahoma"/>
            <family val="2"/>
          </rPr>
          <t>estimate has a relative standard error between 25% and 50% and should be used with caution</t>
        </r>
      </text>
    </comment>
    <comment ref="AC15" authorId="0" shapeId="0" xr:uid="{00000000-0006-0000-0500-00004A000000}">
      <text>
        <r>
          <rPr>
            <sz val="8"/>
            <color indexed="81"/>
            <rFont val="Tahoma"/>
            <family val="2"/>
          </rPr>
          <t>estimate has a relative standard error greater than 50% and is considered too unreliable for general use</t>
        </r>
      </text>
    </comment>
    <comment ref="DR15" authorId="0" shapeId="0" xr:uid="{00000000-0006-0000-0500-00004B000000}">
      <text>
        <r>
          <rPr>
            <sz val="8"/>
            <color indexed="81"/>
            <rFont val="Tahoma"/>
            <family val="2"/>
          </rPr>
          <t>estimate has a relative standard error between 25% and 50% and should be used with caution</t>
        </r>
      </text>
    </comment>
    <comment ref="DX15" authorId="0" shapeId="0" xr:uid="{00000000-0006-0000-0500-00004C000000}">
      <text>
        <r>
          <rPr>
            <sz val="8"/>
            <color indexed="81"/>
            <rFont val="Tahoma"/>
            <family val="2"/>
          </rPr>
          <t>estimate has a relative standard error between 25% and 50% and should be used with caution</t>
        </r>
      </text>
    </comment>
    <comment ref="DY15" authorId="0" shapeId="0" xr:uid="{00000000-0006-0000-0500-00004D000000}">
      <text>
        <r>
          <rPr>
            <sz val="8"/>
            <color indexed="81"/>
            <rFont val="Tahoma"/>
            <family val="2"/>
          </rPr>
          <t>estimate has a relative standard error between 25% and 50% and should be used with caution</t>
        </r>
      </text>
    </comment>
    <comment ref="EA15" authorId="0" shapeId="0" xr:uid="{00000000-0006-0000-0500-00004E000000}">
      <text>
        <r>
          <rPr>
            <sz val="8"/>
            <color indexed="81"/>
            <rFont val="Tahoma"/>
            <family val="2"/>
          </rPr>
          <t>estimate has a relative standard error between 25% and 50% and should be used with caution</t>
        </r>
      </text>
    </comment>
    <comment ref="ED15" authorId="0" shapeId="0" xr:uid="{00000000-0006-0000-0500-00004F000000}">
      <text>
        <r>
          <rPr>
            <sz val="8"/>
            <color indexed="81"/>
            <rFont val="Tahoma"/>
            <family val="2"/>
          </rPr>
          <t>estimate has a relative standard error between 25% and 50% and should be used with caution</t>
        </r>
      </text>
    </comment>
    <comment ref="HS15" authorId="0" shapeId="0" xr:uid="{00000000-0006-0000-0500-000050000000}">
      <text>
        <r>
          <rPr>
            <sz val="8"/>
            <color indexed="81"/>
            <rFont val="Tahoma"/>
            <family val="2"/>
          </rPr>
          <t>estimate has a relative standard error between 25% and 50% and should be used with caution</t>
        </r>
      </text>
    </comment>
    <comment ref="HT15" authorId="0" shapeId="0" xr:uid="{00000000-0006-0000-0500-000051000000}">
      <text>
        <r>
          <rPr>
            <sz val="8"/>
            <color indexed="81"/>
            <rFont val="Tahoma"/>
            <family val="2"/>
          </rPr>
          <t>estimate has a relative standard error between 25% and 50% and should be used with caution</t>
        </r>
      </text>
    </comment>
    <comment ref="HX15" authorId="0" shapeId="0" xr:uid="{00000000-0006-0000-0500-000052000000}">
      <text>
        <r>
          <rPr>
            <sz val="8"/>
            <color indexed="81"/>
            <rFont val="Tahoma"/>
            <family val="2"/>
          </rPr>
          <t>estimate has a relative standard error between 25% and 50% and should be used with caution</t>
        </r>
      </text>
    </comment>
    <comment ref="HY15" authorId="0" shapeId="0" xr:uid="{00000000-0006-0000-0500-000053000000}">
      <text>
        <r>
          <rPr>
            <sz val="8"/>
            <color indexed="81"/>
            <rFont val="Tahoma"/>
            <family val="2"/>
          </rPr>
          <t>estimate has a relative standard error between 25% and 50% and should be used with caution</t>
        </r>
      </text>
    </comment>
    <comment ref="HZ15" authorId="0" shapeId="0" xr:uid="{00000000-0006-0000-0500-000054000000}">
      <text>
        <r>
          <rPr>
            <sz val="8"/>
            <color indexed="81"/>
            <rFont val="Tahoma"/>
            <family val="2"/>
          </rPr>
          <t>estimate has a relative standard error between 25% and 50% and should be used with caution</t>
        </r>
      </text>
    </comment>
    <comment ref="IA15" authorId="0" shapeId="0" xr:uid="{00000000-0006-0000-0500-000055000000}">
      <text>
        <r>
          <rPr>
            <sz val="8"/>
            <color indexed="81"/>
            <rFont val="Tahoma"/>
            <family val="2"/>
          </rPr>
          <t>estimate has a relative standard error between 25% and 50% and should be used with caution</t>
        </r>
      </text>
    </comment>
    <comment ref="IB15" authorId="0" shapeId="0" xr:uid="{00000000-0006-0000-0500-000056000000}">
      <text>
        <r>
          <rPr>
            <sz val="8"/>
            <color indexed="81"/>
            <rFont val="Tahoma"/>
            <family val="2"/>
          </rPr>
          <t>estimate has a relative standard error between 25% and 50% and should be used with caution</t>
        </r>
      </text>
    </comment>
    <comment ref="IC15" authorId="0" shapeId="0" xr:uid="{00000000-0006-0000-0500-000057000000}">
      <text>
        <r>
          <rPr>
            <sz val="8"/>
            <color indexed="81"/>
            <rFont val="Tahoma"/>
            <family val="2"/>
          </rPr>
          <t>estimate has a relative standard error between 25% and 50% and should be used with caution</t>
        </r>
      </text>
    </comment>
    <comment ref="IE15" authorId="0" shapeId="0" xr:uid="{00000000-0006-0000-0500-000058000000}">
      <text>
        <r>
          <rPr>
            <sz val="8"/>
            <color indexed="81"/>
            <rFont val="Tahoma"/>
            <family val="2"/>
          </rPr>
          <t>estimate has a relative standard error greater than 50% and is considered too unreliable for general use</t>
        </r>
      </text>
    </comment>
    <comment ref="IN15" authorId="0" shapeId="0" xr:uid="{00000000-0006-0000-0500-000059000000}">
      <text>
        <r>
          <rPr>
            <sz val="8"/>
            <color indexed="81"/>
            <rFont val="Tahoma"/>
            <family val="2"/>
          </rPr>
          <t>estimate has a relative standard error between 25% and 50% and should be used with caution</t>
        </r>
      </text>
    </comment>
    <comment ref="V16" authorId="0" shapeId="0" xr:uid="{00000000-0006-0000-0500-00005A000000}">
      <text>
        <r>
          <rPr>
            <sz val="8"/>
            <color indexed="81"/>
            <rFont val="Tahoma"/>
            <family val="2"/>
          </rPr>
          <t>estimate has a relative standard error between 25% and 50% and should be used with caution</t>
        </r>
      </text>
    </comment>
    <comment ref="W16" authorId="0" shapeId="0" xr:uid="{00000000-0006-0000-0500-00005B000000}">
      <text>
        <r>
          <rPr>
            <sz val="8"/>
            <color indexed="81"/>
            <rFont val="Tahoma"/>
            <family val="2"/>
          </rPr>
          <t>estimate has a relative standard error between 25% and 50% and should be used with caution</t>
        </r>
      </text>
    </comment>
    <comment ref="X16" authorId="0" shapeId="0" xr:uid="{00000000-0006-0000-0500-00005C000000}">
      <text>
        <r>
          <rPr>
            <sz val="8"/>
            <color indexed="81"/>
            <rFont val="Tahoma"/>
            <family val="2"/>
          </rPr>
          <t>estimate has a relative standard error between 25% and 50% and should be used with caution</t>
        </r>
      </text>
    </comment>
    <comment ref="AC16" authorId="0" shapeId="0" xr:uid="{00000000-0006-0000-0500-00005D000000}">
      <text>
        <r>
          <rPr>
            <sz val="8"/>
            <color indexed="81"/>
            <rFont val="Tahoma"/>
            <family val="2"/>
          </rPr>
          <t>estimate has a relative standard error greater than 50% and is considered too unreliable for general use</t>
        </r>
      </text>
    </comment>
    <comment ref="DR16" authorId="0" shapeId="0" xr:uid="{00000000-0006-0000-0500-00005E000000}">
      <text>
        <r>
          <rPr>
            <sz val="8"/>
            <color indexed="81"/>
            <rFont val="Tahoma"/>
            <family val="2"/>
          </rPr>
          <t>estimate has a relative standard error between 25% and 50% and should be used with caution</t>
        </r>
      </text>
    </comment>
    <comment ref="DX16" authorId="0" shapeId="0" xr:uid="{00000000-0006-0000-0500-00005F000000}">
      <text>
        <r>
          <rPr>
            <sz val="8"/>
            <color indexed="81"/>
            <rFont val="Tahoma"/>
            <family val="2"/>
          </rPr>
          <t>estimate has a relative standard error between 25% and 50% and should be used with caution</t>
        </r>
      </text>
    </comment>
    <comment ref="DY16" authorId="0" shapeId="0" xr:uid="{00000000-0006-0000-0500-000060000000}">
      <text>
        <r>
          <rPr>
            <sz val="8"/>
            <color indexed="81"/>
            <rFont val="Tahoma"/>
            <family val="2"/>
          </rPr>
          <t>estimate has a relative standard error between 25% and 50% and should be used with caution</t>
        </r>
      </text>
    </comment>
    <comment ref="EA16" authorId="0" shapeId="0" xr:uid="{00000000-0006-0000-0500-000061000000}">
      <text>
        <r>
          <rPr>
            <sz val="8"/>
            <color indexed="81"/>
            <rFont val="Tahoma"/>
            <family val="2"/>
          </rPr>
          <t>estimate has a relative standard error between 25% and 50% and should be used with caution</t>
        </r>
      </text>
    </comment>
    <comment ref="ED16" authorId="0" shapeId="0" xr:uid="{00000000-0006-0000-0500-000062000000}">
      <text>
        <r>
          <rPr>
            <sz val="8"/>
            <color indexed="81"/>
            <rFont val="Tahoma"/>
            <family val="2"/>
          </rPr>
          <t>estimate has a relative standard error greater than 50% and is considered too unreliable for general use</t>
        </r>
      </text>
    </comment>
    <comment ref="HS16" authorId="0" shapeId="0" xr:uid="{00000000-0006-0000-0500-000063000000}">
      <text>
        <r>
          <rPr>
            <sz val="8"/>
            <color indexed="81"/>
            <rFont val="Tahoma"/>
            <family val="2"/>
          </rPr>
          <t>estimate has a relative standard error between 25% and 50% and should be used with caution</t>
        </r>
      </text>
    </comment>
    <comment ref="HY16" authorId="0" shapeId="0" xr:uid="{00000000-0006-0000-0500-000064000000}">
      <text>
        <r>
          <rPr>
            <sz val="8"/>
            <color indexed="81"/>
            <rFont val="Tahoma"/>
            <family val="2"/>
          </rPr>
          <t>estimate has a relative standard error between 25% and 50% and should be used with caution</t>
        </r>
      </text>
    </comment>
    <comment ref="IB16" authorId="0" shapeId="0" xr:uid="{00000000-0006-0000-0500-000065000000}">
      <text>
        <r>
          <rPr>
            <sz val="8"/>
            <color indexed="81"/>
            <rFont val="Tahoma"/>
            <family val="2"/>
          </rPr>
          <t>estimate has a relative standard error between 25% and 50% and should be used with caution</t>
        </r>
      </text>
    </comment>
    <comment ref="IE16" authorId="0" shapeId="0" xr:uid="{00000000-0006-0000-0500-000066000000}">
      <text>
        <r>
          <rPr>
            <sz val="8"/>
            <color indexed="81"/>
            <rFont val="Tahoma"/>
            <family val="2"/>
          </rPr>
          <t>estimate has a relative standard error between 25% and 50% and should be used with caution</t>
        </r>
      </text>
    </comment>
    <comment ref="W17" authorId="0" shapeId="0" xr:uid="{00000000-0006-0000-0500-000067000000}">
      <text>
        <r>
          <rPr>
            <sz val="8"/>
            <color indexed="81"/>
            <rFont val="Tahoma"/>
            <family val="2"/>
          </rPr>
          <t>estimate has a relative standard error between 25% and 50% and should be used with caution</t>
        </r>
      </text>
    </comment>
    <comment ref="X17" authorId="0" shapeId="0" xr:uid="{00000000-0006-0000-0500-000068000000}">
      <text>
        <r>
          <rPr>
            <sz val="8"/>
            <color indexed="81"/>
            <rFont val="Tahoma"/>
            <family val="2"/>
          </rPr>
          <t>estimate has a relative standard error between 25% and 50% and should be used with caution</t>
        </r>
      </text>
    </comment>
    <comment ref="AC17" authorId="0" shapeId="0" xr:uid="{00000000-0006-0000-0500-000069000000}">
      <text>
        <r>
          <rPr>
            <sz val="8"/>
            <color indexed="81"/>
            <rFont val="Tahoma"/>
            <family val="2"/>
          </rPr>
          <t>estimate has a relative standard error between 25% and 50% and should be used with caution</t>
        </r>
      </text>
    </comment>
    <comment ref="DX17" authorId="0" shapeId="0" xr:uid="{00000000-0006-0000-0500-00006A000000}">
      <text>
        <r>
          <rPr>
            <sz val="8"/>
            <color indexed="81"/>
            <rFont val="Tahoma"/>
            <family val="2"/>
          </rPr>
          <t>estimate has a relative standard error between 25% and 50% and should be used with caution</t>
        </r>
      </text>
    </comment>
    <comment ref="DY17" authorId="0" shapeId="0" xr:uid="{00000000-0006-0000-0500-00006B000000}">
      <text>
        <r>
          <rPr>
            <sz val="8"/>
            <color indexed="81"/>
            <rFont val="Tahoma"/>
            <family val="2"/>
          </rPr>
          <t>estimate has a relative standard error between 25% and 50% and should be used with caution</t>
        </r>
      </text>
    </comment>
    <comment ref="ED17" authorId="0" shapeId="0" xr:uid="{00000000-0006-0000-0500-00006C000000}">
      <text>
        <r>
          <rPr>
            <sz val="8"/>
            <color indexed="81"/>
            <rFont val="Tahoma"/>
            <family val="2"/>
          </rPr>
          <t>estimate has a relative standard error between 25% and 50% and should be used with caution</t>
        </r>
      </text>
    </comment>
    <comment ref="HS17" authorId="0" shapeId="0" xr:uid="{00000000-0006-0000-0500-00006D000000}">
      <text>
        <r>
          <rPr>
            <sz val="8"/>
            <color indexed="81"/>
            <rFont val="Tahoma"/>
            <family val="2"/>
          </rPr>
          <t>estimate has a relative standard error between 25% and 50% and should be used with caution</t>
        </r>
      </text>
    </comment>
    <comment ref="HT17" authorId="0" shapeId="0" xr:uid="{00000000-0006-0000-0500-00006E000000}">
      <text>
        <r>
          <rPr>
            <sz val="8"/>
            <color indexed="81"/>
            <rFont val="Tahoma"/>
            <family val="2"/>
          </rPr>
          <t>estimate has a relative standard error between 25% and 50% and should be used with caution</t>
        </r>
      </text>
    </comment>
    <comment ref="HX17" authorId="0" shapeId="0" xr:uid="{00000000-0006-0000-0500-00006F000000}">
      <text>
        <r>
          <rPr>
            <sz val="8"/>
            <color indexed="81"/>
            <rFont val="Tahoma"/>
            <family val="2"/>
          </rPr>
          <t>estimate has a relative standard error between 25% and 50% and should be used with caution</t>
        </r>
      </text>
    </comment>
    <comment ref="HY17" authorId="0" shapeId="0" xr:uid="{00000000-0006-0000-0500-000070000000}">
      <text>
        <r>
          <rPr>
            <sz val="8"/>
            <color indexed="81"/>
            <rFont val="Tahoma"/>
            <family val="2"/>
          </rPr>
          <t>estimate has a relative standard error between 25% and 50% and should be used with caution</t>
        </r>
      </text>
    </comment>
    <comment ref="HZ17" authorId="0" shapeId="0" xr:uid="{00000000-0006-0000-0500-000071000000}">
      <text>
        <r>
          <rPr>
            <sz val="8"/>
            <color indexed="81"/>
            <rFont val="Tahoma"/>
            <family val="2"/>
          </rPr>
          <t>estimate has a relative standard error between 25% and 50% and should be used with caution</t>
        </r>
      </text>
    </comment>
    <comment ref="IB17" authorId="0" shapeId="0" xr:uid="{00000000-0006-0000-0500-000072000000}">
      <text>
        <r>
          <rPr>
            <sz val="8"/>
            <color indexed="81"/>
            <rFont val="Tahoma"/>
            <family val="2"/>
          </rPr>
          <t>estimate has a relative standard error between 25% and 50% and should be used with caution</t>
        </r>
      </text>
    </comment>
    <comment ref="IE17" authorId="0" shapeId="0" xr:uid="{00000000-0006-0000-0500-000073000000}">
      <text>
        <r>
          <rPr>
            <sz val="8"/>
            <color indexed="81"/>
            <rFont val="Tahoma"/>
            <family val="2"/>
          </rPr>
          <t>estimate has a relative standard error between 25% and 50% and should be used with caution</t>
        </r>
      </text>
    </comment>
    <comment ref="W18" authorId="0" shapeId="0" xr:uid="{00000000-0006-0000-0500-000074000000}">
      <text>
        <r>
          <rPr>
            <sz val="8"/>
            <color indexed="81"/>
            <rFont val="Tahoma"/>
            <family val="2"/>
          </rPr>
          <t>estimate has a relative standard error between 25% and 50% and should be used with caution</t>
        </r>
      </text>
    </comment>
    <comment ref="X18" authorId="0" shapeId="0" xr:uid="{00000000-0006-0000-0500-000075000000}">
      <text>
        <r>
          <rPr>
            <sz val="8"/>
            <color indexed="81"/>
            <rFont val="Tahoma"/>
            <family val="2"/>
          </rPr>
          <t>estimate has a relative standard error between 25% and 50% and should be used with caution</t>
        </r>
      </text>
    </comment>
    <comment ref="AC18" authorId="0" shapeId="0" xr:uid="{00000000-0006-0000-0500-000076000000}">
      <text>
        <r>
          <rPr>
            <sz val="8"/>
            <color indexed="81"/>
            <rFont val="Tahoma"/>
            <family val="2"/>
          </rPr>
          <t>estimate has a relative standard error between 25% and 50% and should be used with caution</t>
        </r>
      </text>
    </comment>
    <comment ref="DX18" authorId="0" shapeId="0" xr:uid="{00000000-0006-0000-0500-000077000000}">
      <text>
        <r>
          <rPr>
            <sz val="8"/>
            <color indexed="81"/>
            <rFont val="Tahoma"/>
            <family val="2"/>
          </rPr>
          <t>estimate has a relative standard error between 25% and 50% and should be used with caution</t>
        </r>
      </text>
    </comment>
    <comment ref="DY18" authorId="0" shapeId="0" xr:uid="{00000000-0006-0000-0500-000078000000}">
      <text>
        <r>
          <rPr>
            <sz val="8"/>
            <color indexed="81"/>
            <rFont val="Tahoma"/>
            <family val="2"/>
          </rPr>
          <t>estimate has a relative standard error between 25% and 50% and should be used with caution</t>
        </r>
      </text>
    </comment>
    <comment ref="ED18" authorId="0" shapeId="0" xr:uid="{00000000-0006-0000-0500-000079000000}">
      <text>
        <r>
          <rPr>
            <sz val="8"/>
            <color indexed="81"/>
            <rFont val="Tahoma"/>
            <family val="2"/>
          </rPr>
          <t>estimate has a relative standard error between 25% and 50% and should be used with caution</t>
        </r>
      </text>
    </comment>
    <comment ref="HS18" authorId="0" shapeId="0" xr:uid="{00000000-0006-0000-0500-00007A000000}">
      <text>
        <r>
          <rPr>
            <sz val="8"/>
            <color indexed="81"/>
            <rFont val="Tahoma"/>
            <family val="2"/>
          </rPr>
          <t>estimate has a relative standard error between 25% and 50% and should be used with caution</t>
        </r>
      </text>
    </comment>
    <comment ref="HX18" authorId="0" shapeId="0" xr:uid="{00000000-0006-0000-0500-00007B000000}">
      <text>
        <r>
          <rPr>
            <sz val="8"/>
            <color indexed="81"/>
            <rFont val="Tahoma"/>
            <family val="2"/>
          </rPr>
          <t>estimate has a relative standard error between 25% and 50% and should be used with caution</t>
        </r>
      </text>
    </comment>
    <comment ref="HY18" authorId="0" shapeId="0" xr:uid="{00000000-0006-0000-0500-00007C000000}">
      <text>
        <r>
          <rPr>
            <sz val="8"/>
            <color indexed="81"/>
            <rFont val="Tahoma"/>
            <family val="2"/>
          </rPr>
          <t>estimate has a relative standard error greater than 50% and is considered too unreliable for general use</t>
        </r>
      </text>
    </comment>
    <comment ref="HZ18" authorId="0" shapeId="0" xr:uid="{00000000-0006-0000-0500-00007D000000}">
      <text>
        <r>
          <rPr>
            <sz val="8"/>
            <color indexed="81"/>
            <rFont val="Tahoma"/>
            <family val="2"/>
          </rPr>
          <t>estimate has a relative standard error greater than 50% and is considered too unreliable for general use</t>
        </r>
      </text>
    </comment>
    <comment ref="IB18" authorId="0" shapeId="0" xr:uid="{00000000-0006-0000-0500-00007E000000}">
      <text>
        <r>
          <rPr>
            <sz val="8"/>
            <color indexed="81"/>
            <rFont val="Tahoma"/>
            <family val="2"/>
          </rPr>
          <t>estimate has a relative standard error between 25% and 50% and should be used with caution</t>
        </r>
      </text>
    </comment>
    <comment ref="IE18" authorId="0" shapeId="0" xr:uid="{00000000-0006-0000-0500-00007F000000}">
      <text>
        <r>
          <rPr>
            <sz val="8"/>
            <color indexed="81"/>
            <rFont val="Tahoma"/>
            <family val="2"/>
          </rPr>
          <t>estimate has a relative standard error between 25% and 50% and should be used with caution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6" authorId="0" shapeId="0" xr:uid="{00000000-0006-0000-0600-000001000000}">
      <text>
        <r>
          <rPr>
            <sz val="8"/>
            <color indexed="81"/>
            <rFont val="Tahoma"/>
            <family val="2"/>
          </rPr>
          <t>Refers to series collected at quarterly and lesser frequencies only.
Indicates which month in the collection period the data refers to.</t>
        </r>
      </text>
    </comment>
    <comment ref="V11" authorId="0" shapeId="0" xr:uid="{00000000-0006-0000-0600-000002000000}">
      <text>
        <r>
          <rPr>
            <sz val="8"/>
            <color indexed="81"/>
            <rFont val="Tahoma"/>
            <family val="2"/>
          </rPr>
          <t>estimate has a relative standard error between 25% and 50% and should be used with caution</t>
        </r>
      </text>
    </comment>
    <comment ref="Y11" authorId="0" shapeId="0" xr:uid="{00000000-0006-0000-0600-000003000000}">
      <text>
        <r>
          <rPr>
            <sz val="8"/>
            <color indexed="81"/>
            <rFont val="Tahoma"/>
            <family val="2"/>
          </rPr>
          <t>estimate has a relative standard error between 25% and 50% and should be used with caution</t>
        </r>
      </text>
    </comment>
    <comment ref="Z11" authorId="0" shapeId="0" xr:uid="{00000000-0006-0000-0600-000004000000}">
      <text>
        <r>
          <rPr>
            <sz val="8"/>
            <color indexed="81"/>
            <rFont val="Tahoma"/>
            <family val="2"/>
          </rPr>
          <t>estimate has a relative standard error between 25% and 50% and should be used with caution</t>
        </r>
      </text>
    </comment>
    <comment ref="AE11" authorId="0" shapeId="0" xr:uid="{00000000-0006-0000-0600-000005000000}">
      <text>
        <r>
          <rPr>
            <sz val="8"/>
            <color indexed="81"/>
            <rFont val="Tahoma"/>
            <family val="2"/>
          </rPr>
          <t>estimate has a relative standard error between 25% and 50% and should be used with caution</t>
        </r>
      </text>
    </comment>
    <comment ref="AT11" authorId="0" shapeId="0" xr:uid="{00000000-0006-0000-0600-000006000000}">
      <text>
        <r>
          <rPr>
            <sz val="8"/>
            <color indexed="81"/>
            <rFont val="Tahoma"/>
            <family val="2"/>
          </rPr>
          <t>estimate has a relative standard error between 25% and 50% and should be used with caution</t>
        </r>
      </text>
    </comment>
    <comment ref="AU11" authorId="0" shapeId="0" xr:uid="{00000000-0006-0000-0600-000007000000}">
      <text>
        <r>
          <rPr>
            <sz val="8"/>
            <color indexed="81"/>
            <rFont val="Tahoma"/>
            <family val="2"/>
          </rPr>
          <t>estimate has a relative standard error between 25% and 50% and should be used with caution</t>
        </r>
      </text>
    </comment>
    <comment ref="BX11" authorId="0" shapeId="0" xr:uid="{00000000-0006-0000-0600-000008000000}">
      <text>
        <r>
          <rPr>
            <sz val="8"/>
            <color indexed="81"/>
            <rFont val="Tahoma"/>
            <family val="2"/>
          </rPr>
          <t>estimate has a relative standard error between 25% and 50% and should be used with caution</t>
        </r>
      </text>
    </comment>
    <comment ref="BY11" authorId="0" shapeId="0" xr:uid="{00000000-0006-0000-0600-000009000000}">
      <text>
        <r>
          <rPr>
            <sz val="8"/>
            <color indexed="81"/>
            <rFont val="Tahoma"/>
            <family val="2"/>
          </rPr>
          <t>estimate has a relative standard error between 25% and 50% and should be used with caution</t>
        </r>
      </text>
    </comment>
    <comment ref="CD11" authorId="0" shapeId="0" xr:uid="{00000000-0006-0000-0600-00000A000000}">
      <text>
        <r>
          <rPr>
            <sz val="8"/>
            <color indexed="81"/>
            <rFont val="Tahoma"/>
            <family val="2"/>
          </rPr>
          <t>estimate has a relative standard error between 25% and 50% and should be used with caution</t>
        </r>
      </text>
    </comment>
    <comment ref="CE11" authorId="0" shapeId="0" xr:uid="{00000000-0006-0000-0600-00000B000000}">
      <text>
        <r>
          <rPr>
            <sz val="8"/>
            <color indexed="81"/>
            <rFont val="Tahoma"/>
            <family val="2"/>
          </rPr>
          <t>estimate has a relative standard error between 25% and 50% and should be used with caution</t>
        </r>
      </text>
    </comment>
    <comment ref="CI11" authorId="0" shapeId="0" xr:uid="{00000000-0006-0000-0600-00000C000000}">
      <text>
        <r>
          <rPr>
            <sz val="8"/>
            <color indexed="81"/>
            <rFont val="Tahoma"/>
            <family val="2"/>
          </rPr>
          <t>estimate has a relative standard error greater than 50% and is considered too unreliable for general use</t>
        </r>
      </text>
    </comment>
    <comment ref="CJ11" authorId="0" shapeId="0" xr:uid="{00000000-0006-0000-0600-00000D000000}">
      <text>
        <r>
          <rPr>
            <sz val="8"/>
            <color indexed="81"/>
            <rFont val="Tahoma"/>
            <family val="2"/>
          </rPr>
          <t>estimate has a relative standard error greater than 50% and is considered too unreliable for general use</t>
        </r>
      </text>
    </comment>
    <comment ref="CK11" authorId="0" shapeId="0" xr:uid="{00000000-0006-0000-0600-00000E000000}">
      <text>
        <r>
          <rPr>
            <sz val="8"/>
            <color indexed="81"/>
            <rFont val="Tahoma"/>
            <family val="2"/>
          </rPr>
          <t>estimate has a relative standard error greater than 50% and is considered too unreliable for general use</t>
        </r>
      </text>
    </comment>
    <comment ref="CL11" authorId="0" shapeId="0" xr:uid="{00000000-0006-0000-0600-00000F000000}">
      <text>
        <r>
          <rPr>
            <sz val="8"/>
            <color indexed="81"/>
            <rFont val="Tahoma"/>
            <family val="2"/>
          </rPr>
          <t>estimate has a relative standard error between 25% and 50% and should be used with caution</t>
        </r>
      </text>
    </comment>
    <comment ref="CM11" authorId="0" shapeId="0" xr:uid="{00000000-0006-0000-0600-000010000000}">
      <text>
        <r>
          <rPr>
            <sz val="8"/>
            <color indexed="81"/>
            <rFont val="Tahoma"/>
            <family val="2"/>
          </rPr>
          <t>estimate has a relative standard error between 25% and 50% and should be used with caution</t>
        </r>
      </text>
    </comment>
    <comment ref="CN11" authorId="0" shapeId="0" xr:uid="{00000000-0006-0000-0600-000011000000}">
      <text>
        <r>
          <rPr>
            <sz val="8"/>
            <color indexed="81"/>
            <rFont val="Tahoma"/>
            <family val="2"/>
          </rPr>
          <t>estimate has a relative standard error between 25% and 50% and should be used with caution</t>
        </r>
      </text>
    </comment>
    <comment ref="CO11" authorId="0" shapeId="0" xr:uid="{00000000-0006-0000-0600-000012000000}">
      <text>
        <r>
          <rPr>
            <sz val="8"/>
            <color indexed="81"/>
            <rFont val="Tahoma"/>
            <family val="2"/>
          </rPr>
          <t>estimate has a relative standard error between 25% and 50% and should be used with caution</t>
        </r>
      </text>
    </comment>
    <comment ref="CP11" authorId="0" shapeId="0" xr:uid="{00000000-0006-0000-0600-000013000000}">
      <text>
        <r>
          <rPr>
            <sz val="8"/>
            <color indexed="81"/>
            <rFont val="Tahoma"/>
            <family val="2"/>
          </rPr>
          <t>estimate has a relative standard error greater than 50% and is considered too unreliable for general use</t>
        </r>
      </text>
    </comment>
    <comment ref="CQ11" authorId="0" shapeId="0" xr:uid="{00000000-0006-0000-0600-000014000000}">
      <text>
        <r>
          <rPr>
            <sz val="8"/>
            <color indexed="81"/>
            <rFont val="Tahoma"/>
            <family val="2"/>
          </rPr>
          <t>estimate has a relative standard error between 25% and 50% and should be used with caution</t>
        </r>
      </text>
    </comment>
    <comment ref="CY11" authorId="0" shapeId="0" xr:uid="{00000000-0006-0000-0600-000015000000}">
      <text>
        <r>
          <rPr>
            <sz val="8"/>
            <color indexed="81"/>
            <rFont val="Tahoma"/>
            <family val="2"/>
          </rPr>
          <t>estimate has a relative standard error between 25% and 50% and should be used with caution</t>
        </r>
      </text>
    </comment>
    <comment ref="CZ11" authorId="0" shapeId="0" xr:uid="{00000000-0006-0000-0600-000016000000}">
      <text>
        <r>
          <rPr>
            <sz val="8"/>
            <color indexed="81"/>
            <rFont val="Tahoma"/>
            <family val="2"/>
          </rPr>
          <t>estimate has a relative standard error between 25% and 50% and should be used with caution</t>
        </r>
      </text>
    </comment>
    <comment ref="FY11" authorId="0" shapeId="0" xr:uid="{00000000-0006-0000-0600-000017000000}">
      <text>
        <r>
          <rPr>
            <sz val="8"/>
            <color indexed="81"/>
            <rFont val="Tahoma"/>
            <family val="2"/>
          </rPr>
          <t>estimate has a relative standard error between 25% and 50% and should be used with caution</t>
        </r>
      </text>
    </comment>
    <comment ref="GD11" authorId="0" shapeId="0" xr:uid="{00000000-0006-0000-0600-000018000000}">
      <text>
        <r>
          <rPr>
            <sz val="8"/>
            <color indexed="81"/>
            <rFont val="Tahoma"/>
            <family val="2"/>
          </rPr>
          <t>estimate has a relative standard error between 25% and 50% and should be used with caution</t>
        </r>
      </text>
    </comment>
    <comment ref="GE11" authorId="0" shapeId="0" xr:uid="{00000000-0006-0000-0600-000019000000}">
      <text>
        <r>
          <rPr>
            <sz val="8"/>
            <color indexed="81"/>
            <rFont val="Tahoma"/>
            <family val="2"/>
          </rPr>
          <t>estimate has a relative standard error greater than 50% and is considered too unreliable for general use</t>
        </r>
      </text>
    </comment>
    <comment ref="GF11" authorId="0" shapeId="0" xr:uid="{00000000-0006-0000-0600-00001A000000}">
      <text>
        <r>
          <rPr>
            <sz val="8"/>
            <color indexed="81"/>
            <rFont val="Tahoma"/>
            <family val="2"/>
          </rPr>
          <t>estimate has a relative standard error between 25% and 50% and should be used with caution</t>
        </r>
      </text>
    </comment>
    <comment ref="GJ11" authorId="0" shapeId="0" xr:uid="{00000000-0006-0000-0600-00001B000000}">
      <text>
        <r>
          <rPr>
            <sz val="8"/>
            <color indexed="81"/>
            <rFont val="Tahoma"/>
            <family val="2"/>
          </rPr>
          <t>estimate has a relative standard error greater than 50% and is considered too unreliable for general use</t>
        </r>
      </text>
    </comment>
    <comment ref="GK11" authorId="0" shapeId="0" xr:uid="{00000000-0006-0000-0600-00001C000000}">
      <text>
        <r>
          <rPr>
            <sz val="8"/>
            <color indexed="81"/>
            <rFont val="Tahoma"/>
            <family val="2"/>
          </rPr>
          <t>estimate has a relative standard error greater than 50% and is considered too unreliable for general use</t>
        </r>
      </text>
    </comment>
    <comment ref="GL11" authorId="0" shapeId="0" xr:uid="{00000000-0006-0000-0600-00001D000000}">
      <text>
        <r>
          <rPr>
            <sz val="8"/>
            <color indexed="81"/>
            <rFont val="Tahoma"/>
            <family val="2"/>
          </rPr>
          <t>estimate has a relative standard error greater than 50% and is considered too unreliable for general use</t>
        </r>
      </text>
    </comment>
    <comment ref="GN11" authorId="0" shapeId="0" xr:uid="{00000000-0006-0000-0600-00001E000000}">
      <text>
        <r>
          <rPr>
            <sz val="8"/>
            <color indexed="81"/>
            <rFont val="Tahoma"/>
            <family val="2"/>
          </rPr>
          <t>estimate has a relative standard error between 25% and 50% and should be used with caution</t>
        </r>
      </text>
    </comment>
    <comment ref="GP11" authorId="0" shapeId="0" xr:uid="{00000000-0006-0000-0600-00001F000000}">
      <text>
        <r>
          <rPr>
            <sz val="8"/>
            <color indexed="81"/>
            <rFont val="Tahoma"/>
            <family val="2"/>
          </rPr>
          <t>estimate has a relative standard error between 25% and 50% and should be used with caution</t>
        </r>
      </text>
    </comment>
    <comment ref="GQ11" authorId="0" shapeId="0" xr:uid="{00000000-0006-0000-0600-000020000000}">
      <text>
        <r>
          <rPr>
            <sz val="8"/>
            <color indexed="81"/>
            <rFont val="Tahoma"/>
            <family val="2"/>
          </rPr>
          <t>estimate has a relative standard error greater than 50% and is considered too unreliable for general use</t>
        </r>
      </text>
    </comment>
    <comment ref="GR11" authorId="0" shapeId="0" xr:uid="{00000000-0006-0000-0600-000021000000}">
      <text>
        <r>
          <rPr>
            <sz val="8"/>
            <color indexed="81"/>
            <rFont val="Tahoma"/>
            <family val="2"/>
          </rPr>
          <t>estimate has a relative standard error between 25% and 50% and should be used with caution</t>
        </r>
      </text>
    </comment>
    <comment ref="GY11" authorId="0" shapeId="0" xr:uid="{00000000-0006-0000-0600-000022000000}">
      <text>
        <r>
          <rPr>
            <sz val="8"/>
            <color indexed="81"/>
            <rFont val="Tahoma"/>
            <family val="2"/>
          </rPr>
          <t>estimate has a relative standard error between 25% and 50% and should be used with caution</t>
        </r>
      </text>
    </comment>
    <comment ref="GZ11" authorId="0" shapeId="0" xr:uid="{00000000-0006-0000-0600-000023000000}">
      <text>
        <r>
          <rPr>
            <sz val="8"/>
            <color indexed="81"/>
            <rFont val="Tahoma"/>
            <family val="2"/>
          </rPr>
          <t>estimate has a relative standard error between 25% and 50% and should be used with caution</t>
        </r>
      </text>
    </comment>
    <comment ref="HA11" authorId="0" shapeId="0" xr:uid="{00000000-0006-0000-0600-000024000000}">
      <text>
        <r>
          <rPr>
            <sz val="8"/>
            <color indexed="81"/>
            <rFont val="Tahoma"/>
            <family val="2"/>
          </rPr>
          <t>estimate has a relative standard error between 25% and 50% and should be used with caution</t>
        </r>
      </text>
    </comment>
    <comment ref="Z12" authorId="0" shapeId="0" xr:uid="{00000000-0006-0000-0600-000025000000}">
      <text>
        <r>
          <rPr>
            <sz val="8"/>
            <color indexed="81"/>
            <rFont val="Tahoma"/>
            <family val="2"/>
          </rPr>
          <t>estimate has a relative standard error between 25% and 50% and should be used with caution</t>
        </r>
      </text>
    </comment>
    <comment ref="BW12" authorId="0" shapeId="0" xr:uid="{00000000-0006-0000-0600-000026000000}">
      <text>
        <r>
          <rPr>
            <sz val="8"/>
            <color indexed="81"/>
            <rFont val="Tahoma"/>
            <family val="2"/>
          </rPr>
          <t>estimate has a relative standard error between 25% and 50% and should be used with caution</t>
        </r>
      </text>
    </comment>
    <comment ref="BX12" authorId="0" shapeId="0" xr:uid="{00000000-0006-0000-0600-000027000000}">
      <text>
        <r>
          <rPr>
            <sz val="8"/>
            <color indexed="81"/>
            <rFont val="Tahoma"/>
            <family val="2"/>
          </rPr>
          <t>estimate has a relative standard error between 25% and 50% and should be used with caution</t>
        </r>
      </text>
    </comment>
    <comment ref="BY12" authorId="0" shapeId="0" xr:uid="{00000000-0006-0000-0600-000028000000}">
      <text>
        <r>
          <rPr>
            <sz val="8"/>
            <color indexed="81"/>
            <rFont val="Tahoma"/>
            <family val="2"/>
          </rPr>
          <t>estimate has a relative standard error between 25% and 50% and should be used with caution</t>
        </r>
      </text>
    </comment>
    <comment ref="CC12" authorId="0" shapeId="0" xr:uid="{00000000-0006-0000-0600-000029000000}">
      <text>
        <r>
          <rPr>
            <sz val="8"/>
            <color indexed="81"/>
            <rFont val="Tahoma"/>
            <family val="2"/>
          </rPr>
          <t>estimate has a relative standard error between 25% and 50% and should be used with caution</t>
        </r>
      </text>
    </comment>
    <comment ref="CD12" authorId="0" shapeId="0" xr:uid="{00000000-0006-0000-0600-00002A000000}">
      <text>
        <r>
          <rPr>
            <sz val="8"/>
            <color indexed="81"/>
            <rFont val="Tahoma"/>
            <family val="2"/>
          </rPr>
          <t>estimate has a relative standard error between 25% and 50% and should be used with caution</t>
        </r>
      </text>
    </comment>
    <comment ref="CE12" authorId="0" shapeId="0" xr:uid="{00000000-0006-0000-0600-00002B000000}">
      <text>
        <r>
          <rPr>
            <sz val="8"/>
            <color indexed="81"/>
            <rFont val="Tahoma"/>
            <family val="2"/>
          </rPr>
          <t>estimate has a relative standard error between 25% and 50% and should be used with caution</t>
        </r>
      </text>
    </comment>
    <comment ref="CI12" authorId="0" shapeId="0" xr:uid="{00000000-0006-0000-0600-00002C000000}">
      <text>
        <r>
          <rPr>
            <sz val="8"/>
            <color indexed="81"/>
            <rFont val="Tahoma"/>
            <family val="2"/>
          </rPr>
          <t>estimate has a relative standard error greater than 50% and is considered too unreliable for general use</t>
        </r>
      </text>
    </comment>
    <comment ref="CK12" authorId="0" shapeId="0" xr:uid="{00000000-0006-0000-0600-00002D000000}">
      <text>
        <r>
          <rPr>
            <sz val="8"/>
            <color indexed="81"/>
            <rFont val="Tahoma"/>
            <family val="2"/>
          </rPr>
          <t>estimate has a relative standard error greater than 50% and is considered too unreliable for general use</t>
        </r>
      </text>
    </comment>
    <comment ref="CL12" authorId="0" shapeId="0" xr:uid="{00000000-0006-0000-0600-00002E000000}">
      <text>
        <r>
          <rPr>
            <sz val="8"/>
            <color indexed="81"/>
            <rFont val="Tahoma"/>
            <family val="2"/>
          </rPr>
          <t>estimate has a relative standard error between 25% and 50% and should be used with caution</t>
        </r>
      </text>
    </comment>
    <comment ref="CM12" authorId="0" shapeId="0" xr:uid="{00000000-0006-0000-0600-00002F000000}">
      <text>
        <r>
          <rPr>
            <sz val="8"/>
            <color indexed="81"/>
            <rFont val="Tahoma"/>
            <family val="2"/>
          </rPr>
          <t>estimate has a relative standard error greater than 50% and is considered too unreliable for general use</t>
        </r>
      </text>
    </comment>
    <comment ref="CN12" authorId="0" shapeId="0" xr:uid="{00000000-0006-0000-0600-000030000000}">
      <text>
        <r>
          <rPr>
            <sz val="8"/>
            <color indexed="81"/>
            <rFont val="Tahoma"/>
            <family val="2"/>
          </rPr>
          <t>estimate has a relative standard error between 25% and 50% and should be used with caution</t>
        </r>
      </text>
    </comment>
    <comment ref="CO12" authorId="0" shapeId="0" xr:uid="{00000000-0006-0000-0600-000031000000}">
      <text>
        <r>
          <rPr>
            <sz val="8"/>
            <color indexed="81"/>
            <rFont val="Tahoma"/>
            <family val="2"/>
          </rPr>
          <t>estimate has a relative standard error between 25% and 50% and should be used with caution</t>
        </r>
      </text>
    </comment>
    <comment ref="CQ12" authorId="0" shapeId="0" xr:uid="{00000000-0006-0000-0600-000032000000}">
      <text>
        <r>
          <rPr>
            <sz val="8"/>
            <color indexed="81"/>
            <rFont val="Tahoma"/>
            <family val="2"/>
          </rPr>
          <t>estimate has a relative standard error between 25% and 50% and should be used with caution</t>
        </r>
      </text>
    </comment>
    <comment ref="CY12" authorId="0" shapeId="0" xr:uid="{00000000-0006-0000-0600-000033000000}">
      <text>
        <r>
          <rPr>
            <sz val="8"/>
            <color indexed="81"/>
            <rFont val="Tahoma"/>
            <family val="2"/>
          </rPr>
          <t>estimate has a relative standard error between 25% and 50% and should be used with caution</t>
        </r>
      </text>
    </comment>
    <comment ref="CZ12" authorId="0" shapeId="0" xr:uid="{00000000-0006-0000-0600-000034000000}">
      <text>
        <r>
          <rPr>
            <sz val="8"/>
            <color indexed="81"/>
            <rFont val="Tahoma"/>
            <family val="2"/>
          </rPr>
          <t>estimate has a relative standard error between 25% and 50% and should be used with caution</t>
        </r>
      </text>
    </comment>
    <comment ref="FX12" authorId="0" shapeId="0" xr:uid="{00000000-0006-0000-0600-000035000000}">
      <text>
        <r>
          <rPr>
            <sz val="8"/>
            <color indexed="81"/>
            <rFont val="Tahoma"/>
            <family val="2"/>
          </rPr>
          <t>estimate has a relative standard error between 25% and 50% and should be used with caution</t>
        </r>
      </text>
    </comment>
    <comment ref="FY12" authorId="0" shapeId="0" xr:uid="{00000000-0006-0000-0600-000036000000}">
      <text>
        <r>
          <rPr>
            <sz val="8"/>
            <color indexed="81"/>
            <rFont val="Tahoma"/>
            <family val="2"/>
          </rPr>
          <t>estimate has a relative standard error between 25% and 50% and should be used with caution</t>
        </r>
      </text>
    </comment>
    <comment ref="FZ12" authorId="0" shapeId="0" xr:uid="{00000000-0006-0000-0600-000037000000}">
      <text>
        <r>
          <rPr>
            <sz val="8"/>
            <color indexed="81"/>
            <rFont val="Tahoma"/>
            <family val="2"/>
          </rPr>
          <t>estimate has a relative standard error between 25% and 50% and should be used with caution</t>
        </r>
      </text>
    </comment>
    <comment ref="GD12" authorId="0" shapeId="0" xr:uid="{00000000-0006-0000-0600-000038000000}">
      <text>
        <r>
          <rPr>
            <sz val="8"/>
            <color indexed="81"/>
            <rFont val="Tahoma"/>
            <family val="2"/>
          </rPr>
          <t>estimate has a relative standard error between 25% and 50% and should be used with caution</t>
        </r>
      </text>
    </comment>
    <comment ref="GE12" authorId="0" shapeId="0" xr:uid="{00000000-0006-0000-0600-000039000000}">
      <text>
        <r>
          <rPr>
            <sz val="8"/>
            <color indexed="81"/>
            <rFont val="Tahoma"/>
            <family val="2"/>
          </rPr>
          <t>estimate has a relative standard error greater than 50% and is considered too unreliable for general use</t>
        </r>
      </text>
    </comment>
    <comment ref="GF12" authorId="0" shapeId="0" xr:uid="{00000000-0006-0000-0600-00003A000000}">
      <text>
        <r>
          <rPr>
            <sz val="8"/>
            <color indexed="81"/>
            <rFont val="Tahoma"/>
            <family val="2"/>
          </rPr>
          <t>estimate has a relative standard error between 25% and 50% and should be used with caution</t>
        </r>
      </text>
    </comment>
    <comment ref="GJ12" authorId="0" shapeId="0" xr:uid="{00000000-0006-0000-0600-00003B000000}">
      <text>
        <r>
          <rPr>
            <sz val="8"/>
            <color indexed="81"/>
            <rFont val="Tahoma"/>
            <family val="2"/>
          </rPr>
          <t>estimate has a relative standard error between 25% and 50% and should be used with caution</t>
        </r>
      </text>
    </comment>
    <comment ref="GK12" authorId="0" shapeId="0" xr:uid="{00000000-0006-0000-0600-00003C000000}">
      <text>
        <r>
          <rPr>
            <sz val="8"/>
            <color indexed="81"/>
            <rFont val="Tahoma"/>
            <family val="2"/>
          </rPr>
          <t>estimate has a relative standard error greater than 50% and is considered too unreliable for general use</t>
        </r>
      </text>
    </comment>
    <comment ref="GL12" authorId="0" shapeId="0" xr:uid="{00000000-0006-0000-0600-00003D000000}">
      <text>
        <r>
          <rPr>
            <sz val="8"/>
            <color indexed="81"/>
            <rFont val="Tahoma"/>
            <family val="2"/>
          </rPr>
          <t>estimate has a relative standard error greater than 50% and is considered too unreliable for general use</t>
        </r>
      </text>
    </comment>
    <comment ref="GN12" authorId="0" shapeId="0" xr:uid="{00000000-0006-0000-0600-00003E000000}">
      <text>
        <r>
          <rPr>
            <sz val="8"/>
            <color indexed="81"/>
            <rFont val="Tahoma"/>
            <family val="2"/>
          </rPr>
          <t>estimate has a relative standard error between 25% and 50% and should be used with caution</t>
        </r>
      </text>
    </comment>
    <comment ref="GO12" authorId="0" shapeId="0" xr:uid="{00000000-0006-0000-0600-00003F000000}">
      <text>
        <r>
          <rPr>
            <sz val="8"/>
            <color indexed="81"/>
            <rFont val="Tahoma"/>
            <family val="2"/>
          </rPr>
          <t>estimate has a relative standard error between 25% and 50% and should be used with caution</t>
        </r>
      </text>
    </comment>
    <comment ref="GZ12" authorId="0" shapeId="0" xr:uid="{00000000-0006-0000-0600-000040000000}">
      <text>
        <r>
          <rPr>
            <sz val="8"/>
            <color indexed="81"/>
            <rFont val="Tahoma"/>
            <family val="2"/>
          </rPr>
          <t>estimate has a relative standard error between 25% and 50% and should be used with caution</t>
        </r>
      </text>
    </comment>
    <comment ref="Y13" authorId="0" shapeId="0" xr:uid="{00000000-0006-0000-0600-000041000000}">
      <text>
        <r>
          <rPr>
            <sz val="8"/>
            <color indexed="81"/>
            <rFont val="Tahoma"/>
            <family val="2"/>
          </rPr>
          <t>estimate has a relative standard error between 25% and 50% and should be used with caution</t>
        </r>
      </text>
    </comment>
    <comment ref="BX13" authorId="0" shapeId="0" xr:uid="{00000000-0006-0000-0600-000042000000}">
      <text>
        <r>
          <rPr>
            <sz val="8"/>
            <color indexed="81"/>
            <rFont val="Tahoma"/>
            <family val="2"/>
          </rPr>
          <t>estimate has a relative standard error between 25% and 50% and should be used with caution</t>
        </r>
      </text>
    </comment>
    <comment ref="CD13" authorId="0" shapeId="0" xr:uid="{00000000-0006-0000-0600-000043000000}">
      <text>
        <r>
          <rPr>
            <sz val="8"/>
            <color indexed="81"/>
            <rFont val="Tahoma"/>
            <family val="2"/>
          </rPr>
          <t>estimate has a relative standard error between 25% and 50% and should be used with caution</t>
        </r>
      </text>
    </comment>
    <comment ref="CE13" authorId="0" shapeId="0" xr:uid="{00000000-0006-0000-0600-000044000000}">
      <text>
        <r>
          <rPr>
            <sz val="8"/>
            <color indexed="81"/>
            <rFont val="Tahoma"/>
            <family val="2"/>
          </rPr>
          <t>estimate has a relative standard error between 25% and 50% and should be used with caution</t>
        </r>
      </text>
    </comment>
    <comment ref="CG13" authorId="0" shapeId="0" xr:uid="{00000000-0006-0000-0600-000045000000}">
      <text>
        <r>
          <rPr>
            <sz val="8"/>
            <color indexed="81"/>
            <rFont val="Tahoma"/>
            <family val="2"/>
          </rPr>
          <t>estimate has a relative standard error between 25% and 50% and should be used with caution</t>
        </r>
      </text>
    </comment>
    <comment ref="CI13" authorId="0" shapeId="0" xr:uid="{00000000-0006-0000-0600-000046000000}">
      <text>
        <r>
          <rPr>
            <sz val="8"/>
            <color indexed="81"/>
            <rFont val="Tahoma"/>
            <family val="2"/>
          </rPr>
          <t>estimate has a relative standard error between 25% and 50% and should be used with caution</t>
        </r>
      </text>
    </comment>
    <comment ref="CJ13" authorId="0" shapeId="0" xr:uid="{00000000-0006-0000-0600-000047000000}">
      <text>
        <r>
          <rPr>
            <sz val="8"/>
            <color indexed="81"/>
            <rFont val="Tahoma"/>
            <family val="2"/>
          </rPr>
          <t>estimate has a relative standard error between 25% and 50% and should be used with caution</t>
        </r>
      </text>
    </comment>
    <comment ref="CK13" authorId="0" shapeId="0" xr:uid="{00000000-0006-0000-0600-000048000000}">
      <text>
        <r>
          <rPr>
            <sz val="8"/>
            <color indexed="81"/>
            <rFont val="Tahoma"/>
            <family val="2"/>
          </rPr>
          <t>estimate has a relative standard error between 25% and 50% and should be used with caution</t>
        </r>
      </text>
    </comment>
    <comment ref="CL13" authorId="0" shapeId="0" xr:uid="{00000000-0006-0000-0600-000049000000}">
      <text>
        <r>
          <rPr>
            <sz val="8"/>
            <color indexed="81"/>
            <rFont val="Tahoma"/>
            <family val="2"/>
          </rPr>
          <t>estimate has a relative standard error between 25% and 50% and should be used with caution</t>
        </r>
      </text>
    </comment>
    <comment ref="CM13" authorId="0" shapeId="0" xr:uid="{00000000-0006-0000-0600-00004A000000}">
      <text>
        <r>
          <rPr>
            <sz val="8"/>
            <color indexed="81"/>
            <rFont val="Tahoma"/>
            <family val="2"/>
          </rPr>
          <t>estimate has a relative standard error between 25% and 50% and should be used with caution</t>
        </r>
      </text>
    </comment>
    <comment ref="CN13" authorId="0" shapeId="0" xr:uid="{00000000-0006-0000-0600-00004B000000}">
      <text>
        <r>
          <rPr>
            <sz val="8"/>
            <color indexed="81"/>
            <rFont val="Tahoma"/>
            <family val="2"/>
          </rPr>
          <t>estimate has a relative standard error between 25% and 50% and should be used with caution</t>
        </r>
      </text>
    </comment>
    <comment ref="CO13" authorId="0" shapeId="0" xr:uid="{00000000-0006-0000-0600-00004C000000}">
      <text>
        <r>
          <rPr>
            <sz val="8"/>
            <color indexed="81"/>
            <rFont val="Tahoma"/>
            <family val="2"/>
          </rPr>
          <t>estimate has a relative standard error between 25% and 50% and should be used with caution</t>
        </r>
      </text>
    </comment>
    <comment ref="CP13" authorId="0" shapeId="0" xr:uid="{00000000-0006-0000-0600-00004D000000}">
      <text>
        <r>
          <rPr>
            <sz val="8"/>
            <color indexed="81"/>
            <rFont val="Tahoma"/>
            <family val="2"/>
          </rPr>
          <t>estimate has a relative standard error greater than 50% and is considered too unreliable for general use</t>
        </r>
      </text>
    </comment>
    <comment ref="CQ13" authorId="0" shapeId="0" xr:uid="{00000000-0006-0000-0600-00004E000000}">
      <text>
        <r>
          <rPr>
            <sz val="8"/>
            <color indexed="81"/>
            <rFont val="Tahoma"/>
            <family val="2"/>
          </rPr>
          <t>estimate has a relative standard error between 25% and 50% and should be used with caution</t>
        </r>
      </text>
    </comment>
    <comment ref="CY13" authorId="0" shapeId="0" xr:uid="{00000000-0006-0000-0600-00004F000000}">
      <text>
        <r>
          <rPr>
            <sz val="8"/>
            <color indexed="81"/>
            <rFont val="Tahoma"/>
            <family val="2"/>
          </rPr>
          <t>estimate has a relative standard error between 25% and 50% and should be used with caution</t>
        </r>
      </text>
    </comment>
    <comment ref="DY13" authorId="0" shapeId="0" xr:uid="{00000000-0006-0000-0600-000050000000}">
      <text>
        <r>
          <rPr>
            <sz val="8"/>
            <color indexed="81"/>
            <rFont val="Tahoma"/>
            <family val="2"/>
          </rPr>
          <t>estimate has a relative standard error between 25% and 50% and should be used with caution</t>
        </r>
      </text>
    </comment>
    <comment ref="DZ13" authorId="0" shapeId="0" xr:uid="{00000000-0006-0000-0600-000051000000}">
      <text>
        <r>
          <rPr>
            <sz val="8"/>
            <color indexed="81"/>
            <rFont val="Tahoma"/>
            <family val="2"/>
          </rPr>
          <t>estimate has a relative standard error between 25% and 50% and should be used with caution</t>
        </r>
      </text>
    </comment>
    <comment ref="EA13" authorId="0" shapeId="0" xr:uid="{00000000-0006-0000-0600-000052000000}">
      <text>
        <r>
          <rPr>
            <sz val="8"/>
            <color indexed="81"/>
            <rFont val="Tahoma"/>
            <family val="2"/>
          </rPr>
          <t>estimate has a relative standard error between 25% and 50% and should be used with caution</t>
        </r>
      </text>
    </comment>
    <comment ref="FZ13" authorId="0" shapeId="0" xr:uid="{00000000-0006-0000-0600-000053000000}">
      <text>
        <r>
          <rPr>
            <sz val="8"/>
            <color indexed="81"/>
            <rFont val="Tahoma"/>
            <family val="2"/>
          </rPr>
          <t>estimate has a relative standard error between 25% and 50% and should be used with caution</t>
        </r>
      </text>
    </comment>
    <comment ref="GD13" authorId="0" shapeId="0" xr:uid="{00000000-0006-0000-0600-000054000000}">
      <text>
        <r>
          <rPr>
            <sz val="8"/>
            <color indexed="81"/>
            <rFont val="Tahoma"/>
            <family val="2"/>
          </rPr>
          <t>estimate has a relative standard error between 25% and 50% and should be used with caution</t>
        </r>
      </text>
    </comment>
    <comment ref="GE13" authorId="0" shapeId="0" xr:uid="{00000000-0006-0000-0600-000055000000}">
      <text>
        <r>
          <rPr>
            <sz val="8"/>
            <color indexed="81"/>
            <rFont val="Tahoma"/>
            <family val="2"/>
          </rPr>
          <t>estimate has a relative standard error between 25% and 50% and should be used with caution</t>
        </r>
      </text>
    </comment>
    <comment ref="GF13" authorId="0" shapeId="0" xr:uid="{00000000-0006-0000-0600-000056000000}">
      <text>
        <r>
          <rPr>
            <sz val="8"/>
            <color indexed="81"/>
            <rFont val="Tahoma"/>
            <family val="2"/>
          </rPr>
          <t>estimate has a relative standard error between 25% and 50% and should be used with caution</t>
        </r>
      </text>
    </comment>
    <comment ref="GJ13" authorId="0" shapeId="0" xr:uid="{00000000-0006-0000-0600-000057000000}">
      <text>
        <r>
          <rPr>
            <sz val="8"/>
            <color indexed="81"/>
            <rFont val="Tahoma"/>
            <family val="2"/>
          </rPr>
          <t>estimate has a relative standard error between 25% and 50% and should be used with caution</t>
        </r>
      </text>
    </comment>
    <comment ref="GK13" authorId="0" shapeId="0" xr:uid="{00000000-0006-0000-0600-000058000000}">
      <text>
        <r>
          <rPr>
            <sz val="8"/>
            <color indexed="81"/>
            <rFont val="Tahoma"/>
            <family val="2"/>
          </rPr>
          <t>estimate has a relative standard error greater than 50% and is considered too unreliable for general use</t>
        </r>
      </text>
    </comment>
    <comment ref="GL13" authorId="0" shapeId="0" xr:uid="{00000000-0006-0000-0600-000059000000}">
      <text>
        <r>
          <rPr>
            <sz val="8"/>
            <color indexed="81"/>
            <rFont val="Tahoma"/>
            <family val="2"/>
          </rPr>
          <t>estimate has a relative standard error between 25% and 50% and should be used with caution</t>
        </r>
      </text>
    </comment>
    <comment ref="GM13" authorId="0" shapeId="0" xr:uid="{00000000-0006-0000-0600-00005A000000}">
      <text>
        <r>
          <rPr>
            <sz val="8"/>
            <color indexed="81"/>
            <rFont val="Tahoma"/>
            <family val="2"/>
          </rPr>
          <t>estimate has a relative standard error between 25% and 50% and should be used with caution</t>
        </r>
      </text>
    </comment>
    <comment ref="GN13" authorId="0" shapeId="0" xr:uid="{00000000-0006-0000-0600-00005B000000}">
      <text>
        <r>
          <rPr>
            <sz val="8"/>
            <color indexed="81"/>
            <rFont val="Tahoma"/>
            <family val="2"/>
          </rPr>
          <t>estimate has a relative standard error between 25% and 50% and should be used with caution</t>
        </r>
      </text>
    </comment>
    <comment ref="GO13" authorId="0" shapeId="0" xr:uid="{00000000-0006-0000-0600-00005C000000}">
      <text>
        <r>
          <rPr>
            <sz val="8"/>
            <color indexed="81"/>
            <rFont val="Tahoma"/>
            <family val="2"/>
          </rPr>
          <t>estimate has a relative standard error between 25% and 50% and should be used with caution</t>
        </r>
      </text>
    </comment>
    <comment ref="GP13" authorId="0" shapeId="0" xr:uid="{00000000-0006-0000-0600-00005D000000}">
      <text>
        <r>
          <rPr>
            <sz val="8"/>
            <color indexed="81"/>
            <rFont val="Tahoma"/>
            <family val="2"/>
          </rPr>
          <t>estimate has a relative standard error between 25% and 50% and should be used with caution</t>
        </r>
      </text>
    </comment>
    <comment ref="GQ13" authorId="0" shapeId="0" xr:uid="{00000000-0006-0000-0600-00005E000000}">
      <text>
        <r>
          <rPr>
            <sz val="8"/>
            <color indexed="81"/>
            <rFont val="Tahoma"/>
            <family val="2"/>
          </rPr>
          <t>estimate has a relative standard error greater than 50% and is considered too unreliable for general use</t>
        </r>
      </text>
    </comment>
    <comment ref="GR13" authorId="0" shapeId="0" xr:uid="{00000000-0006-0000-0600-00005F000000}">
      <text>
        <r>
          <rPr>
            <sz val="8"/>
            <color indexed="81"/>
            <rFont val="Tahoma"/>
            <family val="2"/>
          </rPr>
          <t>estimate has a relative standard error between 25% and 50% and should be used with caution</t>
        </r>
      </text>
    </comment>
    <comment ref="GZ13" authorId="0" shapeId="0" xr:uid="{00000000-0006-0000-0600-000060000000}">
      <text>
        <r>
          <rPr>
            <sz val="8"/>
            <color indexed="81"/>
            <rFont val="Tahoma"/>
            <family val="2"/>
          </rPr>
          <t>estimate has a relative standard error between 25% and 50% and should be used with caution</t>
        </r>
      </text>
    </comment>
    <comment ref="HA13" authorId="0" shapeId="0" xr:uid="{00000000-0006-0000-0600-000061000000}">
      <text>
        <r>
          <rPr>
            <sz val="8"/>
            <color indexed="81"/>
            <rFont val="Tahoma"/>
            <family val="2"/>
          </rPr>
          <t>estimate has a relative standard error between 25% and 50% and should be used with caution</t>
        </r>
      </text>
    </comment>
    <comment ref="BX14" authorId="0" shapeId="0" xr:uid="{00000000-0006-0000-0600-000062000000}">
      <text>
        <r>
          <rPr>
            <sz val="8"/>
            <color indexed="81"/>
            <rFont val="Tahoma"/>
            <family val="2"/>
          </rPr>
          <t>estimate has a relative standard error between 25% and 50% and should be used with caution</t>
        </r>
      </text>
    </comment>
    <comment ref="BY14" authorId="0" shapeId="0" xr:uid="{00000000-0006-0000-0600-000063000000}">
      <text>
        <r>
          <rPr>
            <sz val="8"/>
            <color indexed="81"/>
            <rFont val="Tahoma"/>
            <family val="2"/>
          </rPr>
          <t>estimate has a relative standard error between 25% and 50% and should be used with caution</t>
        </r>
      </text>
    </comment>
    <comment ref="CC14" authorId="0" shapeId="0" xr:uid="{00000000-0006-0000-0600-000064000000}">
      <text>
        <r>
          <rPr>
            <sz val="8"/>
            <color indexed="81"/>
            <rFont val="Tahoma"/>
            <family val="2"/>
          </rPr>
          <t>estimate has a relative standard error between 25% and 50% and should be used with caution</t>
        </r>
      </text>
    </comment>
    <comment ref="CD14" authorId="0" shapeId="0" xr:uid="{00000000-0006-0000-0600-000065000000}">
      <text>
        <r>
          <rPr>
            <sz val="8"/>
            <color indexed="81"/>
            <rFont val="Tahoma"/>
            <family val="2"/>
          </rPr>
          <t>estimate has a relative standard error greater than 50% and is considered too unreliable for general use</t>
        </r>
      </text>
    </comment>
    <comment ref="CE14" authorId="0" shapeId="0" xr:uid="{00000000-0006-0000-0600-000066000000}">
      <text>
        <r>
          <rPr>
            <sz val="8"/>
            <color indexed="81"/>
            <rFont val="Tahoma"/>
            <family val="2"/>
          </rPr>
          <t>estimate has a relative standard error between 25% and 50% and should be used with caution</t>
        </r>
      </text>
    </comment>
    <comment ref="CI14" authorId="0" shapeId="0" xr:uid="{00000000-0006-0000-0600-000067000000}">
      <text>
        <r>
          <rPr>
            <sz val="8"/>
            <color indexed="81"/>
            <rFont val="Tahoma"/>
            <family val="2"/>
          </rPr>
          <t>estimate has a relative standard error between 25% and 50% and should be used with caution</t>
        </r>
      </text>
    </comment>
    <comment ref="CJ14" authorId="0" shapeId="0" xr:uid="{00000000-0006-0000-0600-000068000000}">
      <text>
        <r>
          <rPr>
            <sz val="8"/>
            <color indexed="81"/>
            <rFont val="Tahoma"/>
            <family val="2"/>
          </rPr>
          <t>estimate has a relative standard error greater than 50% and is considered too unreliable for general use</t>
        </r>
      </text>
    </comment>
    <comment ref="CK14" authorId="0" shapeId="0" xr:uid="{00000000-0006-0000-0600-000069000000}">
      <text>
        <r>
          <rPr>
            <sz val="8"/>
            <color indexed="81"/>
            <rFont val="Tahoma"/>
            <family val="2"/>
          </rPr>
          <t>estimate has a relative standard error greater than 50% and is considered too unreliable for general use</t>
        </r>
      </text>
    </comment>
    <comment ref="CL14" authorId="0" shapeId="0" xr:uid="{00000000-0006-0000-0600-00006A000000}">
      <text>
        <r>
          <rPr>
            <sz val="8"/>
            <color indexed="81"/>
            <rFont val="Tahoma"/>
            <family val="2"/>
          </rPr>
          <t>estimate has a relative standard error between 25% and 50% and should be used with caution</t>
        </r>
      </text>
    </comment>
    <comment ref="CM14" authorId="0" shapeId="0" xr:uid="{00000000-0006-0000-0600-00006B000000}">
      <text>
        <r>
          <rPr>
            <sz val="8"/>
            <color indexed="81"/>
            <rFont val="Tahoma"/>
            <family val="2"/>
          </rPr>
          <t>estimate has a relative standard error between 25% and 50% and should be used with caution</t>
        </r>
      </text>
    </comment>
    <comment ref="CN14" authorId="0" shapeId="0" xr:uid="{00000000-0006-0000-0600-00006C000000}">
      <text>
        <r>
          <rPr>
            <sz val="8"/>
            <color indexed="81"/>
            <rFont val="Tahoma"/>
            <family val="2"/>
          </rPr>
          <t>estimate has a relative standard error between 25% and 50% and should be used with caution</t>
        </r>
      </text>
    </comment>
    <comment ref="CP14" authorId="0" shapeId="0" xr:uid="{00000000-0006-0000-0600-00006D000000}">
      <text>
        <r>
          <rPr>
            <sz val="8"/>
            <color indexed="81"/>
            <rFont val="Tahoma"/>
            <family val="2"/>
          </rPr>
          <t>estimate has a relative standard error greater than 50% and is considered too unreliable for general use</t>
        </r>
      </text>
    </comment>
    <comment ref="CY14" authorId="0" shapeId="0" xr:uid="{00000000-0006-0000-0600-00006E000000}">
      <text>
        <r>
          <rPr>
            <sz val="8"/>
            <color indexed="81"/>
            <rFont val="Tahoma"/>
            <family val="2"/>
          </rPr>
          <t>estimate has a relative standard error between 25% and 50% and should be used with caution</t>
        </r>
      </text>
    </comment>
    <comment ref="CZ14" authorId="0" shapeId="0" xr:uid="{00000000-0006-0000-0600-00006F000000}">
      <text>
        <r>
          <rPr>
            <sz val="8"/>
            <color indexed="81"/>
            <rFont val="Tahoma"/>
            <family val="2"/>
          </rPr>
          <t>estimate has a relative standard error between 25% and 50% and should be used with caution</t>
        </r>
      </text>
    </comment>
    <comment ref="DZ14" authorId="0" shapeId="0" xr:uid="{00000000-0006-0000-0600-000070000000}">
      <text>
        <r>
          <rPr>
            <sz val="8"/>
            <color indexed="81"/>
            <rFont val="Tahoma"/>
            <family val="2"/>
          </rPr>
          <t>estimate has a relative standard error between 25% and 50% and should be used with caution</t>
        </r>
      </text>
    </comment>
    <comment ref="FY14" authorId="0" shapeId="0" xr:uid="{00000000-0006-0000-0600-000071000000}">
      <text>
        <r>
          <rPr>
            <sz val="8"/>
            <color indexed="81"/>
            <rFont val="Tahoma"/>
            <family val="2"/>
          </rPr>
          <t>estimate has a relative standard error between 25% and 50% and should be used with caution</t>
        </r>
      </text>
    </comment>
    <comment ref="FZ14" authorId="0" shapeId="0" xr:uid="{00000000-0006-0000-0600-000072000000}">
      <text>
        <r>
          <rPr>
            <sz val="8"/>
            <color indexed="81"/>
            <rFont val="Tahoma"/>
            <family val="2"/>
          </rPr>
          <t>estimate has a relative standard error between 25% and 50% and should be used with caution</t>
        </r>
      </text>
    </comment>
    <comment ref="GD14" authorId="0" shapeId="0" xr:uid="{00000000-0006-0000-0600-000073000000}">
      <text>
        <r>
          <rPr>
            <sz val="8"/>
            <color indexed="81"/>
            <rFont val="Tahoma"/>
            <family val="2"/>
          </rPr>
          <t>estimate has a relative standard error between 25% and 50% and should be used with caution</t>
        </r>
      </text>
    </comment>
    <comment ref="GE14" authorId="0" shapeId="0" xr:uid="{00000000-0006-0000-0600-000074000000}">
      <text>
        <r>
          <rPr>
            <sz val="8"/>
            <color indexed="81"/>
            <rFont val="Tahoma"/>
            <family val="2"/>
          </rPr>
          <t>estimate has a relative standard error greater than 50% and is considered too unreliable for general use</t>
        </r>
      </text>
    </comment>
    <comment ref="GF14" authorId="0" shapeId="0" xr:uid="{00000000-0006-0000-0600-000075000000}">
      <text>
        <r>
          <rPr>
            <sz val="8"/>
            <color indexed="81"/>
            <rFont val="Tahoma"/>
            <family val="2"/>
          </rPr>
          <t>estimate has a relative standard error between 25% and 50% and should be used with caution</t>
        </r>
      </text>
    </comment>
    <comment ref="GJ14" authorId="0" shapeId="0" xr:uid="{00000000-0006-0000-0600-000076000000}">
      <text>
        <r>
          <rPr>
            <sz val="8"/>
            <color indexed="81"/>
            <rFont val="Tahoma"/>
            <family val="2"/>
          </rPr>
          <t>estimate has a relative standard error between 25% and 50% and should be used with caution</t>
        </r>
      </text>
    </comment>
    <comment ref="GK14" authorId="0" shapeId="0" xr:uid="{00000000-0006-0000-0600-000077000000}">
      <text>
        <r>
          <rPr>
            <sz val="8"/>
            <color indexed="81"/>
            <rFont val="Tahoma"/>
            <family val="2"/>
          </rPr>
          <t>estimate has a relative standard error between 25% and 50% and should be used with caution</t>
        </r>
      </text>
    </comment>
    <comment ref="GL14" authorId="0" shapeId="0" xr:uid="{00000000-0006-0000-0600-000078000000}">
      <text>
        <r>
          <rPr>
            <sz val="8"/>
            <color indexed="81"/>
            <rFont val="Tahoma"/>
            <family val="2"/>
          </rPr>
          <t>estimate has a relative standard error between 25% and 50% and should be used with caution</t>
        </r>
      </text>
    </comment>
    <comment ref="GM14" authorId="0" shapeId="0" xr:uid="{00000000-0006-0000-0600-000079000000}">
      <text>
        <r>
          <rPr>
            <sz val="8"/>
            <color indexed="81"/>
            <rFont val="Tahoma"/>
            <family val="2"/>
          </rPr>
          <t>estimate has a relative standard error between 25% and 50% and should be used with caution</t>
        </r>
      </text>
    </comment>
    <comment ref="GN14" authorId="0" shapeId="0" xr:uid="{00000000-0006-0000-0600-00007A000000}">
      <text>
        <r>
          <rPr>
            <sz val="8"/>
            <color indexed="81"/>
            <rFont val="Tahoma"/>
            <family val="2"/>
          </rPr>
          <t>estimate has a relative standard error greater than 50% and is considered too unreliable for general use</t>
        </r>
      </text>
    </comment>
    <comment ref="GO14" authorId="0" shapeId="0" xr:uid="{00000000-0006-0000-0600-00007B000000}">
      <text>
        <r>
          <rPr>
            <sz val="8"/>
            <color indexed="81"/>
            <rFont val="Tahoma"/>
            <family val="2"/>
          </rPr>
          <t>estimate has a relative standard error between 25% and 50% and should be used with caution</t>
        </r>
      </text>
    </comment>
    <comment ref="GP14" authorId="0" shapeId="0" xr:uid="{00000000-0006-0000-0600-00007C000000}">
      <text>
        <r>
          <rPr>
            <sz val="8"/>
            <color indexed="81"/>
            <rFont val="Tahoma"/>
            <family val="2"/>
          </rPr>
          <t>estimate has a relative standard error between 25% and 50% and should be used with caution</t>
        </r>
      </text>
    </comment>
    <comment ref="GQ14" authorId="0" shapeId="0" xr:uid="{00000000-0006-0000-0600-00007D000000}">
      <text>
        <r>
          <rPr>
            <sz val="8"/>
            <color indexed="81"/>
            <rFont val="Tahoma"/>
            <family val="2"/>
          </rPr>
          <t>estimate has a relative standard error greater than 50% and is considered too unreliable for general use</t>
        </r>
      </text>
    </comment>
    <comment ref="GR14" authorId="0" shapeId="0" xr:uid="{00000000-0006-0000-0600-00007E000000}">
      <text>
        <r>
          <rPr>
            <sz val="8"/>
            <color indexed="81"/>
            <rFont val="Tahoma"/>
            <family val="2"/>
          </rPr>
          <t>estimate has a relative standard error between 25% and 50% and should be used with caution</t>
        </r>
      </text>
    </comment>
    <comment ref="GZ14" authorId="0" shapeId="0" xr:uid="{00000000-0006-0000-0600-00007F000000}">
      <text>
        <r>
          <rPr>
            <sz val="8"/>
            <color indexed="81"/>
            <rFont val="Tahoma"/>
            <family val="2"/>
          </rPr>
          <t>estimate has a relative standard error between 25% and 50% and should be used with caution</t>
        </r>
      </text>
    </comment>
    <comment ref="Y15" authorId="0" shapeId="0" xr:uid="{00000000-0006-0000-0600-000080000000}">
      <text>
        <r>
          <rPr>
            <sz val="8"/>
            <color indexed="81"/>
            <rFont val="Tahoma"/>
            <family val="2"/>
          </rPr>
          <t>estimate has a relative standard error between 25% and 50% and should be used with caution</t>
        </r>
      </text>
    </comment>
    <comment ref="AE15" authorId="0" shapeId="0" xr:uid="{00000000-0006-0000-0600-000081000000}">
      <text>
        <r>
          <rPr>
            <sz val="8"/>
            <color indexed="81"/>
            <rFont val="Tahoma"/>
            <family val="2"/>
          </rPr>
          <t>estimate has a relative standard error between 25% and 50% and should be used with caution</t>
        </r>
      </text>
    </comment>
    <comment ref="BX15" authorId="0" shapeId="0" xr:uid="{00000000-0006-0000-0600-000082000000}">
      <text>
        <r>
          <rPr>
            <sz val="8"/>
            <color indexed="81"/>
            <rFont val="Tahoma"/>
            <family val="2"/>
          </rPr>
          <t>estimate has a relative standard error between 25% and 50% and should be used with caution</t>
        </r>
      </text>
    </comment>
    <comment ref="BY15" authorId="0" shapeId="0" xr:uid="{00000000-0006-0000-0600-000083000000}">
      <text>
        <r>
          <rPr>
            <sz val="8"/>
            <color indexed="81"/>
            <rFont val="Tahoma"/>
            <family val="2"/>
          </rPr>
          <t>estimate has a relative standard error between 25% and 50% and should be used with caution</t>
        </r>
      </text>
    </comment>
    <comment ref="CC15" authorId="0" shapeId="0" xr:uid="{00000000-0006-0000-0600-000084000000}">
      <text>
        <r>
          <rPr>
            <sz val="8"/>
            <color indexed="81"/>
            <rFont val="Tahoma"/>
            <family val="2"/>
          </rPr>
          <t>estimate has a relative standard error between 25% and 50% and should be used with caution</t>
        </r>
      </text>
    </comment>
    <comment ref="CD15" authorId="0" shapeId="0" xr:uid="{00000000-0006-0000-0600-000085000000}">
      <text>
        <r>
          <rPr>
            <sz val="8"/>
            <color indexed="81"/>
            <rFont val="Tahoma"/>
            <family val="2"/>
          </rPr>
          <t>estimate has a relative standard error greater than 50% and is considered too unreliable for general use</t>
        </r>
      </text>
    </comment>
    <comment ref="CE15" authorId="0" shapeId="0" xr:uid="{00000000-0006-0000-0600-000086000000}">
      <text>
        <r>
          <rPr>
            <sz val="8"/>
            <color indexed="81"/>
            <rFont val="Tahoma"/>
            <family val="2"/>
          </rPr>
          <t>estimate has a relative standard error between 25% and 50% and should be used with caution</t>
        </r>
      </text>
    </comment>
    <comment ref="CI15" authorId="0" shapeId="0" xr:uid="{00000000-0006-0000-0600-000087000000}">
      <text>
        <r>
          <rPr>
            <sz val="8"/>
            <color indexed="81"/>
            <rFont val="Tahoma"/>
            <family val="2"/>
          </rPr>
          <t>estimate has a relative standard error greater than 50% and is considered too unreliable for general use</t>
        </r>
      </text>
    </comment>
    <comment ref="CJ15" authorId="0" shapeId="0" xr:uid="{00000000-0006-0000-0600-000088000000}">
      <text>
        <r>
          <rPr>
            <sz val="8"/>
            <color indexed="81"/>
            <rFont val="Tahoma"/>
            <family val="2"/>
          </rPr>
          <t>estimate has a relative standard error greater than 50% and is considered too unreliable for general use</t>
        </r>
      </text>
    </comment>
    <comment ref="CK15" authorId="0" shapeId="0" xr:uid="{00000000-0006-0000-0600-000089000000}">
      <text>
        <r>
          <rPr>
            <sz val="8"/>
            <color indexed="81"/>
            <rFont val="Tahoma"/>
            <family val="2"/>
          </rPr>
          <t>estimate has a relative standard error greater than 50% and is considered too unreliable for general use</t>
        </r>
      </text>
    </comment>
    <comment ref="CL15" authorId="0" shapeId="0" xr:uid="{00000000-0006-0000-0600-00008A000000}">
      <text>
        <r>
          <rPr>
            <sz val="8"/>
            <color indexed="81"/>
            <rFont val="Tahoma"/>
            <family val="2"/>
          </rPr>
          <t>estimate has a relative standard error between 25% and 50% and should be used with caution</t>
        </r>
      </text>
    </comment>
    <comment ref="CM15" authorId="0" shapeId="0" xr:uid="{00000000-0006-0000-0600-00008B000000}">
      <text>
        <r>
          <rPr>
            <sz val="8"/>
            <color indexed="81"/>
            <rFont val="Tahoma"/>
            <family val="2"/>
          </rPr>
          <t>estimate has a relative standard error between 25% and 50% and should be used with caution</t>
        </r>
      </text>
    </comment>
    <comment ref="CN15" authorId="0" shapeId="0" xr:uid="{00000000-0006-0000-0600-00008C000000}">
      <text>
        <r>
          <rPr>
            <sz val="8"/>
            <color indexed="81"/>
            <rFont val="Tahoma"/>
            <family val="2"/>
          </rPr>
          <t>estimate has a relative standard error between 25% and 50% and should be used with caution</t>
        </r>
      </text>
    </comment>
    <comment ref="CO15" authorId="0" shapeId="0" xr:uid="{00000000-0006-0000-0600-00008D000000}">
      <text>
        <r>
          <rPr>
            <sz val="8"/>
            <color indexed="81"/>
            <rFont val="Tahoma"/>
            <family val="2"/>
          </rPr>
          <t>estimate has a relative standard error between 25% and 50% and should be used with caution</t>
        </r>
      </text>
    </comment>
    <comment ref="CP15" authorId="0" shapeId="0" xr:uid="{00000000-0006-0000-0600-00008E000000}">
      <text>
        <r>
          <rPr>
            <sz val="8"/>
            <color indexed="81"/>
            <rFont val="Tahoma"/>
            <family val="2"/>
          </rPr>
          <t>estimate has a relative standard error greater than 50% and is considered too unreliable for general use</t>
        </r>
      </text>
    </comment>
    <comment ref="CQ15" authorId="0" shapeId="0" xr:uid="{00000000-0006-0000-0600-00008F000000}">
      <text>
        <r>
          <rPr>
            <sz val="8"/>
            <color indexed="81"/>
            <rFont val="Tahoma"/>
            <family val="2"/>
          </rPr>
          <t>estimate has a relative standard error between 25% and 50% and should be used with caution</t>
        </r>
      </text>
    </comment>
    <comment ref="CX15" authorId="0" shapeId="0" xr:uid="{00000000-0006-0000-0600-000090000000}">
      <text>
        <r>
          <rPr>
            <sz val="8"/>
            <color indexed="81"/>
            <rFont val="Tahoma"/>
            <family val="2"/>
          </rPr>
          <t>estimate has a relative standard error between 25% and 50% and should be used with caution</t>
        </r>
      </text>
    </comment>
    <comment ref="CY15" authorId="0" shapeId="0" xr:uid="{00000000-0006-0000-0600-000091000000}">
      <text>
        <r>
          <rPr>
            <sz val="8"/>
            <color indexed="81"/>
            <rFont val="Tahoma"/>
            <family val="2"/>
          </rPr>
          <t>estimate has a relative standard error between 25% and 50% and should be used with caution</t>
        </r>
      </text>
    </comment>
    <comment ref="CZ15" authorId="0" shapeId="0" xr:uid="{00000000-0006-0000-0600-000092000000}">
      <text>
        <r>
          <rPr>
            <sz val="8"/>
            <color indexed="81"/>
            <rFont val="Tahoma"/>
            <family val="2"/>
          </rPr>
          <t>estimate has a relative standard error between 25% and 50% and should be used with caution</t>
        </r>
      </text>
    </comment>
    <comment ref="DZ15" authorId="0" shapeId="0" xr:uid="{00000000-0006-0000-0600-000093000000}">
      <text>
        <r>
          <rPr>
            <sz val="8"/>
            <color indexed="81"/>
            <rFont val="Tahoma"/>
            <family val="2"/>
          </rPr>
          <t>estimate has a relative standard error between 25% and 50% and should be used with caution</t>
        </r>
      </text>
    </comment>
    <comment ref="FQ15" authorId="0" shapeId="0" xr:uid="{00000000-0006-0000-0600-000094000000}">
      <text>
        <r>
          <rPr>
            <sz val="8"/>
            <color indexed="81"/>
            <rFont val="Tahoma"/>
            <family val="2"/>
          </rPr>
          <t>estimate has a relative standard error between 25% and 50% and should be used with caution</t>
        </r>
      </text>
    </comment>
    <comment ref="FX15" authorId="0" shapeId="0" xr:uid="{00000000-0006-0000-0600-000095000000}">
      <text>
        <r>
          <rPr>
            <sz val="8"/>
            <color indexed="81"/>
            <rFont val="Tahoma"/>
            <family val="2"/>
          </rPr>
          <t>estimate has a relative standard error between 25% and 50% and should be used with caution</t>
        </r>
      </text>
    </comment>
    <comment ref="FY15" authorId="0" shapeId="0" xr:uid="{00000000-0006-0000-0600-000096000000}">
      <text>
        <r>
          <rPr>
            <sz val="8"/>
            <color indexed="81"/>
            <rFont val="Tahoma"/>
            <family val="2"/>
          </rPr>
          <t>estimate has a relative standard error between 25% and 50% and should be used with caution</t>
        </r>
      </text>
    </comment>
    <comment ref="FZ15" authorId="0" shapeId="0" xr:uid="{00000000-0006-0000-0600-000097000000}">
      <text>
        <r>
          <rPr>
            <sz val="8"/>
            <color indexed="81"/>
            <rFont val="Tahoma"/>
            <family val="2"/>
          </rPr>
          <t>estimate has a relative standard error between 25% and 50% and should be used with caution</t>
        </r>
      </text>
    </comment>
    <comment ref="GE15" authorId="0" shapeId="0" xr:uid="{00000000-0006-0000-0600-000098000000}">
      <text>
        <r>
          <rPr>
            <sz val="8"/>
            <color indexed="81"/>
            <rFont val="Tahoma"/>
            <family val="2"/>
          </rPr>
          <t>estimate has a relative standard error between 25% and 50% and should be used with caution</t>
        </r>
      </text>
    </comment>
    <comment ref="GJ15" authorId="0" shapeId="0" xr:uid="{00000000-0006-0000-0600-000099000000}">
      <text>
        <r>
          <rPr>
            <sz val="8"/>
            <color indexed="81"/>
            <rFont val="Tahoma"/>
            <family val="2"/>
          </rPr>
          <t>estimate has a relative standard error between 25% and 50% and should be used with caution</t>
        </r>
      </text>
    </comment>
    <comment ref="GK15" authorId="0" shapeId="0" xr:uid="{00000000-0006-0000-0600-00009A000000}">
      <text>
        <r>
          <rPr>
            <sz val="8"/>
            <color indexed="81"/>
            <rFont val="Tahoma"/>
            <family val="2"/>
          </rPr>
          <t>estimate has a relative standard error greater than 50% and is considered too unreliable for general use</t>
        </r>
      </text>
    </comment>
    <comment ref="GL15" authorId="0" shapeId="0" xr:uid="{00000000-0006-0000-0600-00009B000000}">
      <text>
        <r>
          <rPr>
            <sz val="8"/>
            <color indexed="81"/>
            <rFont val="Tahoma"/>
            <family val="2"/>
          </rPr>
          <t>estimate has a relative standard error greater than 50% and is considered too unreliable for general use</t>
        </r>
      </text>
    </comment>
    <comment ref="GM15" authorId="0" shapeId="0" xr:uid="{00000000-0006-0000-0600-00009C000000}">
      <text>
        <r>
          <rPr>
            <sz val="8"/>
            <color indexed="81"/>
            <rFont val="Tahoma"/>
            <family val="2"/>
          </rPr>
          <t>estimate has a relative standard error between 25% and 50% and should be used with caution</t>
        </r>
      </text>
    </comment>
    <comment ref="GN15" authorId="0" shapeId="0" xr:uid="{00000000-0006-0000-0600-00009D000000}">
      <text>
        <r>
          <rPr>
            <sz val="8"/>
            <color indexed="81"/>
            <rFont val="Tahoma"/>
            <family val="2"/>
          </rPr>
          <t>estimate has a relative standard error greater than 50% and is considered too unreliable for general use</t>
        </r>
      </text>
    </comment>
    <comment ref="GO15" authorId="0" shapeId="0" xr:uid="{00000000-0006-0000-0600-00009E000000}">
      <text>
        <r>
          <rPr>
            <sz val="8"/>
            <color indexed="81"/>
            <rFont val="Tahoma"/>
            <family val="2"/>
          </rPr>
          <t>estimate has a relative standard error between 25% and 50% and should be used with caution</t>
        </r>
      </text>
    </comment>
    <comment ref="GP15" authorId="0" shapeId="0" xr:uid="{00000000-0006-0000-0600-00009F000000}">
      <text>
        <r>
          <rPr>
            <sz val="8"/>
            <color indexed="81"/>
            <rFont val="Tahoma"/>
            <family val="2"/>
          </rPr>
          <t>estimate has a relative standard error between 25% and 50% and should be used with caution</t>
        </r>
      </text>
    </comment>
    <comment ref="GQ15" authorId="0" shapeId="0" xr:uid="{00000000-0006-0000-0600-0000A0000000}">
      <text>
        <r>
          <rPr>
            <sz val="8"/>
            <color indexed="81"/>
            <rFont val="Tahoma"/>
            <family val="2"/>
          </rPr>
          <t>estimate has a relative standard error greater than 50% and is considered too unreliable for general use</t>
        </r>
      </text>
    </comment>
    <comment ref="GR15" authorId="0" shapeId="0" xr:uid="{00000000-0006-0000-0600-0000A1000000}">
      <text>
        <r>
          <rPr>
            <sz val="8"/>
            <color indexed="81"/>
            <rFont val="Tahoma"/>
            <family val="2"/>
          </rPr>
          <t>estimate has a relative standard error between 25% and 50% and should be used with caution</t>
        </r>
      </text>
    </comment>
    <comment ref="HA15" authorId="0" shapeId="0" xr:uid="{00000000-0006-0000-0600-0000A2000000}">
      <text>
        <r>
          <rPr>
            <sz val="8"/>
            <color indexed="81"/>
            <rFont val="Tahoma"/>
            <family val="2"/>
          </rPr>
          <t>estimate has a relative standard error between 25% and 50% and should be used with caution</t>
        </r>
      </text>
    </comment>
    <comment ref="BX16" authorId="0" shapeId="0" xr:uid="{00000000-0006-0000-0600-0000A3000000}">
      <text>
        <r>
          <rPr>
            <sz val="8"/>
            <color indexed="81"/>
            <rFont val="Tahoma"/>
            <family val="2"/>
          </rPr>
          <t>estimate has a relative standard error between 25% and 50% and should be used with caution</t>
        </r>
      </text>
    </comment>
    <comment ref="BY16" authorId="0" shapeId="0" xr:uid="{00000000-0006-0000-0600-0000A4000000}">
      <text>
        <r>
          <rPr>
            <sz val="8"/>
            <color indexed="81"/>
            <rFont val="Tahoma"/>
            <family val="2"/>
          </rPr>
          <t>estimate has a relative standard error between 25% and 50% and should be used with caution</t>
        </r>
      </text>
    </comment>
    <comment ref="CD16" authorId="0" shapeId="0" xr:uid="{00000000-0006-0000-0600-0000A5000000}">
      <text>
        <r>
          <rPr>
            <sz val="8"/>
            <color indexed="81"/>
            <rFont val="Tahoma"/>
            <family val="2"/>
          </rPr>
          <t>estimate has a relative standard error between 25% and 50% and should be used with caution</t>
        </r>
      </text>
    </comment>
    <comment ref="CI16" authorId="0" shapeId="0" xr:uid="{00000000-0006-0000-0600-0000A6000000}">
      <text>
        <r>
          <rPr>
            <sz val="8"/>
            <color indexed="81"/>
            <rFont val="Tahoma"/>
            <family val="2"/>
          </rPr>
          <t>estimate has a relative standard error between 25% and 50% and should be used with caution</t>
        </r>
      </text>
    </comment>
    <comment ref="CJ16" authorId="0" shapeId="0" xr:uid="{00000000-0006-0000-0600-0000A7000000}">
      <text>
        <r>
          <rPr>
            <sz val="8"/>
            <color indexed="81"/>
            <rFont val="Tahoma"/>
            <family val="2"/>
          </rPr>
          <t>estimate has a relative standard error greater than 50% and is considered too unreliable for general use</t>
        </r>
      </text>
    </comment>
    <comment ref="CK16" authorId="0" shapeId="0" xr:uid="{00000000-0006-0000-0600-0000A8000000}">
      <text>
        <r>
          <rPr>
            <sz val="8"/>
            <color indexed="81"/>
            <rFont val="Tahoma"/>
            <family val="2"/>
          </rPr>
          <t>estimate has a relative standard error greater than 50% and is considered too unreliable for general use</t>
        </r>
      </text>
    </comment>
    <comment ref="CL16" authorId="0" shapeId="0" xr:uid="{00000000-0006-0000-0600-0000A9000000}">
      <text>
        <r>
          <rPr>
            <sz val="8"/>
            <color indexed="81"/>
            <rFont val="Tahoma"/>
            <family val="2"/>
          </rPr>
          <t>estimate has a relative standard error between 25% and 50% and should be used with caution</t>
        </r>
      </text>
    </comment>
    <comment ref="CM16" authorId="0" shapeId="0" xr:uid="{00000000-0006-0000-0600-0000AA000000}">
      <text>
        <r>
          <rPr>
            <sz val="8"/>
            <color indexed="81"/>
            <rFont val="Tahoma"/>
            <family val="2"/>
          </rPr>
          <t>estimate has a relative standard error greater than 50% and is considered too unreliable for general use</t>
        </r>
      </text>
    </comment>
    <comment ref="CN16" authorId="0" shapeId="0" xr:uid="{00000000-0006-0000-0600-0000AB000000}">
      <text>
        <r>
          <rPr>
            <sz val="8"/>
            <color indexed="81"/>
            <rFont val="Tahoma"/>
            <family val="2"/>
          </rPr>
          <t>estimate has a relative standard error between 25% and 50% and should be used with caution</t>
        </r>
      </text>
    </comment>
    <comment ref="CP16" authorId="0" shapeId="0" xr:uid="{00000000-0006-0000-0600-0000AC000000}">
      <text>
        <r>
          <rPr>
            <sz val="8"/>
            <color indexed="81"/>
            <rFont val="Tahoma"/>
            <family val="2"/>
          </rPr>
          <t>estimate has a relative standard error greater than 50% and is considered too unreliable for general use</t>
        </r>
      </text>
    </comment>
    <comment ref="CY16" authorId="0" shapeId="0" xr:uid="{00000000-0006-0000-0600-0000AD000000}">
      <text>
        <r>
          <rPr>
            <sz val="8"/>
            <color indexed="81"/>
            <rFont val="Tahoma"/>
            <family val="2"/>
          </rPr>
          <t>estimate has a relative standard error between 25% and 50% and should be used with caution</t>
        </r>
      </text>
    </comment>
    <comment ref="DZ16" authorId="0" shapeId="0" xr:uid="{00000000-0006-0000-0600-0000AE000000}">
      <text>
        <r>
          <rPr>
            <sz val="8"/>
            <color indexed="81"/>
            <rFont val="Tahoma"/>
            <family val="2"/>
          </rPr>
          <t>estimate has a relative standard error between 25% and 50% and should be used with caution</t>
        </r>
      </text>
    </comment>
    <comment ref="EA16" authorId="0" shapeId="0" xr:uid="{00000000-0006-0000-0600-0000AF000000}">
      <text>
        <r>
          <rPr>
            <sz val="8"/>
            <color indexed="81"/>
            <rFont val="Tahoma"/>
            <family val="2"/>
          </rPr>
          <t>estimate has a relative standard error between 25% and 50% and should be used with caution</t>
        </r>
      </text>
    </comment>
    <comment ref="FP16" authorId="0" shapeId="0" xr:uid="{00000000-0006-0000-0600-0000B0000000}">
      <text>
        <r>
          <rPr>
            <sz val="8"/>
            <color indexed="81"/>
            <rFont val="Tahoma"/>
            <family val="2"/>
          </rPr>
          <t>estimate has a relative standard error between 25% and 50% and should be used with caution</t>
        </r>
      </text>
    </comment>
    <comment ref="FV16" authorId="0" shapeId="0" xr:uid="{00000000-0006-0000-0600-0000B1000000}">
      <text>
        <r>
          <rPr>
            <sz val="8"/>
            <color indexed="81"/>
            <rFont val="Tahoma"/>
            <family val="2"/>
          </rPr>
          <t>estimate has a relative standard error between 25% and 50% and should be used with caution</t>
        </r>
      </text>
    </comment>
    <comment ref="FY16" authorId="0" shapeId="0" xr:uid="{00000000-0006-0000-0600-0000B2000000}">
      <text>
        <r>
          <rPr>
            <sz val="8"/>
            <color indexed="81"/>
            <rFont val="Tahoma"/>
            <family val="2"/>
          </rPr>
          <t>estimate has a relative standard error between 25% and 50% and should be used with caution</t>
        </r>
      </text>
    </comment>
    <comment ref="FZ16" authorId="0" shapeId="0" xr:uid="{00000000-0006-0000-0600-0000B3000000}">
      <text>
        <r>
          <rPr>
            <sz val="8"/>
            <color indexed="81"/>
            <rFont val="Tahoma"/>
            <family val="2"/>
          </rPr>
          <t>estimate has a relative standard error between 25% and 50% and should be used with caution</t>
        </r>
      </text>
    </comment>
    <comment ref="GB16" authorId="0" shapeId="0" xr:uid="{00000000-0006-0000-0600-0000B4000000}">
      <text>
        <r>
          <rPr>
            <sz val="8"/>
            <color indexed="81"/>
            <rFont val="Tahoma"/>
            <family val="2"/>
          </rPr>
          <t>estimate has a relative standard error between 25% and 50% and should be used with caution</t>
        </r>
      </text>
    </comment>
    <comment ref="GD16" authorId="0" shapeId="0" xr:uid="{00000000-0006-0000-0600-0000B5000000}">
      <text>
        <r>
          <rPr>
            <sz val="8"/>
            <color indexed="81"/>
            <rFont val="Tahoma"/>
            <family val="2"/>
          </rPr>
          <t>estimate has a relative standard error between 25% and 50% and should be used with caution</t>
        </r>
      </text>
    </comment>
    <comment ref="GE16" authorId="0" shapeId="0" xr:uid="{00000000-0006-0000-0600-0000B6000000}">
      <text>
        <r>
          <rPr>
            <sz val="8"/>
            <color indexed="81"/>
            <rFont val="Tahoma"/>
            <family val="2"/>
          </rPr>
          <t>estimate has a relative standard error between 25% and 50% and should be used with caution</t>
        </r>
      </text>
    </comment>
    <comment ref="GF16" authorId="0" shapeId="0" xr:uid="{00000000-0006-0000-0600-0000B7000000}">
      <text>
        <r>
          <rPr>
            <sz val="8"/>
            <color indexed="81"/>
            <rFont val="Tahoma"/>
            <family val="2"/>
          </rPr>
          <t>estimate has a relative standard error between 25% and 50% and should be used with caution</t>
        </r>
      </text>
    </comment>
    <comment ref="GJ16" authorId="0" shapeId="0" xr:uid="{00000000-0006-0000-0600-0000B8000000}">
      <text>
        <r>
          <rPr>
            <sz val="8"/>
            <color indexed="81"/>
            <rFont val="Tahoma"/>
            <family val="2"/>
          </rPr>
          <t>estimate has a relative standard error between 25% and 50% and should be used with caution</t>
        </r>
      </text>
    </comment>
    <comment ref="GK16" authorId="0" shapeId="0" xr:uid="{00000000-0006-0000-0600-0000B9000000}">
      <text>
        <r>
          <rPr>
            <sz val="8"/>
            <color indexed="81"/>
            <rFont val="Tahoma"/>
            <family val="2"/>
          </rPr>
          <t>estimate has a relative standard error between 25% and 50% and should be used with caution</t>
        </r>
      </text>
    </comment>
    <comment ref="GL16" authorId="0" shapeId="0" xr:uid="{00000000-0006-0000-0600-0000BA000000}">
      <text>
        <r>
          <rPr>
            <sz val="8"/>
            <color indexed="81"/>
            <rFont val="Tahoma"/>
            <family val="2"/>
          </rPr>
          <t>estimate has a relative standard error greater than 50% and is considered too unreliable for general use</t>
        </r>
      </text>
    </comment>
    <comment ref="GM16" authorId="0" shapeId="0" xr:uid="{00000000-0006-0000-0600-0000BB000000}">
      <text>
        <r>
          <rPr>
            <sz val="8"/>
            <color indexed="81"/>
            <rFont val="Tahoma"/>
            <family val="2"/>
          </rPr>
          <t>estimate has a relative standard error greater than 50% and is considered too unreliable for general use</t>
        </r>
      </text>
    </comment>
    <comment ref="GO16" authorId="0" shapeId="0" xr:uid="{00000000-0006-0000-0600-0000BC000000}">
      <text>
        <r>
          <rPr>
            <sz val="8"/>
            <color indexed="81"/>
            <rFont val="Tahoma"/>
            <family val="2"/>
          </rPr>
          <t>estimate has a relative standard error greater than 50% and is considered too unreliable for general use</t>
        </r>
      </text>
    </comment>
    <comment ref="GQ16" authorId="0" shapeId="0" xr:uid="{00000000-0006-0000-0600-0000BD000000}">
      <text>
        <r>
          <rPr>
            <sz val="8"/>
            <color indexed="81"/>
            <rFont val="Tahoma"/>
            <family val="2"/>
          </rPr>
          <t>estimate has a relative standard error greater than 50% and is considered too unreliable for general use</t>
        </r>
      </text>
    </comment>
    <comment ref="GY16" authorId="0" shapeId="0" xr:uid="{00000000-0006-0000-0600-0000BE000000}">
      <text>
        <r>
          <rPr>
            <sz val="8"/>
            <color indexed="81"/>
            <rFont val="Tahoma"/>
            <family val="2"/>
          </rPr>
          <t>estimate has a relative standard error between 25% and 50% and should be used with caution</t>
        </r>
      </text>
    </comment>
    <comment ref="GZ16" authorId="0" shapeId="0" xr:uid="{00000000-0006-0000-0600-0000BF000000}">
      <text>
        <r>
          <rPr>
            <sz val="8"/>
            <color indexed="81"/>
            <rFont val="Tahoma"/>
            <family val="2"/>
          </rPr>
          <t>estimate has a relative standard error between 25% and 50% and should be used with caution</t>
        </r>
      </text>
    </comment>
    <comment ref="HL16" authorId="0" shapeId="0" xr:uid="{00000000-0006-0000-0600-0000C0000000}">
      <text>
        <r>
          <rPr>
            <sz val="8"/>
            <color indexed="81"/>
            <rFont val="Tahoma"/>
            <family val="2"/>
          </rPr>
          <t>estimate has a relative standard error between 25% and 50% and should be used with caution</t>
        </r>
      </text>
    </comment>
    <comment ref="BW17" authorId="0" shapeId="0" xr:uid="{00000000-0006-0000-0600-0000C1000000}">
      <text>
        <r>
          <rPr>
            <sz val="8"/>
            <color indexed="81"/>
            <rFont val="Tahoma"/>
            <family val="2"/>
          </rPr>
          <t>estimate has a relative standard error between 25% and 50% and should be used with caution</t>
        </r>
      </text>
    </comment>
    <comment ref="BX17" authorId="0" shapeId="0" xr:uid="{00000000-0006-0000-0600-0000C2000000}">
      <text>
        <r>
          <rPr>
            <sz val="8"/>
            <color indexed="81"/>
            <rFont val="Tahoma"/>
            <family val="2"/>
          </rPr>
          <t>estimate has a relative standard error between 25% and 50% and should be used with caution</t>
        </r>
      </text>
    </comment>
    <comment ref="BY17" authorId="0" shapeId="0" xr:uid="{00000000-0006-0000-0600-0000C3000000}">
      <text>
        <r>
          <rPr>
            <sz val="8"/>
            <color indexed="81"/>
            <rFont val="Tahoma"/>
            <family val="2"/>
          </rPr>
          <t>estimate has a relative standard error between 25% and 50% and should be used with caution</t>
        </r>
      </text>
    </comment>
    <comment ref="CC17" authorId="0" shapeId="0" xr:uid="{00000000-0006-0000-0600-0000C4000000}">
      <text>
        <r>
          <rPr>
            <sz val="8"/>
            <color indexed="81"/>
            <rFont val="Tahoma"/>
            <family val="2"/>
          </rPr>
          <t>estimate has a relative standard error between 25% and 50% and should be used with caution</t>
        </r>
      </text>
    </comment>
    <comment ref="CD17" authorId="0" shapeId="0" xr:uid="{00000000-0006-0000-0600-0000C5000000}">
      <text>
        <r>
          <rPr>
            <sz val="8"/>
            <color indexed="81"/>
            <rFont val="Tahoma"/>
            <family val="2"/>
          </rPr>
          <t>estimate has a relative standard error greater than 50% and is considered too unreliable for general use</t>
        </r>
      </text>
    </comment>
    <comment ref="CE17" authorId="0" shapeId="0" xr:uid="{00000000-0006-0000-0600-0000C6000000}">
      <text>
        <r>
          <rPr>
            <sz val="8"/>
            <color indexed="81"/>
            <rFont val="Tahoma"/>
            <family val="2"/>
          </rPr>
          <t>estimate has a relative standard error between 25% and 50% and should be used with caution</t>
        </r>
      </text>
    </comment>
    <comment ref="CG17" authorId="0" shapeId="0" xr:uid="{00000000-0006-0000-0600-0000C7000000}">
      <text>
        <r>
          <rPr>
            <sz val="8"/>
            <color indexed="81"/>
            <rFont val="Tahoma"/>
            <family val="2"/>
          </rPr>
          <t>estimate has a relative standard error between 25% and 50% and should be used with caution</t>
        </r>
      </text>
    </comment>
    <comment ref="CI17" authorId="0" shapeId="0" xr:uid="{00000000-0006-0000-0600-0000C8000000}">
      <text>
        <r>
          <rPr>
            <sz val="8"/>
            <color indexed="81"/>
            <rFont val="Tahoma"/>
            <family val="2"/>
          </rPr>
          <t>estimate has a relative standard error between 25% and 50% and should be used with caution</t>
        </r>
      </text>
    </comment>
    <comment ref="CJ17" authorId="0" shapeId="0" xr:uid="{00000000-0006-0000-0600-0000C9000000}">
      <text>
        <r>
          <rPr>
            <sz val="8"/>
            <color indexed="81"/>
            <rFont val="Tahoma"/>
            <family val="2"/>
          </rPr>
          <t>estimate has a relative standard error between 25% and 50% and should be used with caution</t>
        </r>
      </text>
    </comment>
    <comment ref="CK17" authorId="0" shapeId="0" xr:uid="{00000000-0006-0000-0600-0000CA000000}">
      <text>
        <r>
          <rPr>
            <sz val="8"/>
            <color indexed="81"/>
            <rFont val="Tahoma"/>
            <family val="2"/>
          </rPr>
          <t>estimate has a relative standard error greater than 50% and is considered too unreliable for general use</t>
        </r>
      </text>
    </comment>
    <comment ref="CM17" authorId="0" shapeId="0" xr:uid="{00000000-0006-0000-0600-0000CB000000}">
      <text>
        <r>
          <rPr>
            <sz val="8"/>
            <color indexed="81"/>
            <rFont val="Tahoma"/>
            <family val="2"/>
          </rPr>
          <t>estimate has a relative standard error greater than 50% and is considered too unreliable for general use</t>
        </r>
      </text>
    </comment>
    <comment ref="CN17" authorId="0" shapeId="0" xr:uid="{00000000-0006-0000-0600-0000CC000000}">
      <text>
        <r>
          <rPr>
            <sz val="8"/>
            <color indexed="81"/>
            <rFont val="Tahoma"/>
            <family val="2"/>
          </rPr>
          <t>estimate has a relative standard error between 25% and 50% and should be used with caution</t>
        </r>
      </text>
    </comment>
    <comment ref="CP17" authorId="0" shapeId="0" xr:uid="{00000000-0006-0000-0600-0000CD000000}">
      <text>
        <r>
          <rPr>
            <sz val="8"/>
            <color indexed="81"/>
            <rFont val="Tahoma"/>
            <family val="2"/>
          </rPr>
          <t>estimate has a relative standard error greater than 50% and is considered too unreliable for general use</t>
        </r>
      </text>
    </comment>
    <comment ref="CX17" authorId="0" shapeId="0" xr:uid="{00000000-0006-0000-0600-0000CE000000}">
      <text>
        <r>
          <rPr>
            <sz val="8"/>
            <color indexed="81"/>
            <rFont val="Tahoma"/>
            <family val="2"/>
          </rPr>
          <t>estimate has a relative standard error between 25% and 50% and should be used with caution</t>
        </r>
      </text>
    </comment>
    <comment ref="CY17" authorId="0" shapeId="0" xr:uid="{00000000-0006-0000-0600-0000CF000000}">
      <text>
        <r>
          <rPr>
            <sz val="8"/>
            <color indexed="81"/>
            <rFont val="Tahoma"/>
            <family val="2"/>
          </rPr>
          <t>estimate has a relative standard error between 25% and 50% and should be used with caution</t>
        </r>
      </text>
    </comment>
    <comment ref="CZ17" authorId="0" shapeId="0" xr:uid="{00000000-0006-0000-0600-0000D0000000}">
      <text>
        <r>
          <rPr>
            <sz val="8"/>
            <color indexed="81"/>
            <rFont val="Tahoma"/>
            <family val="2"/>
          </rPr>
          <t>estimate has a relative standard error between 25% and 50% and should be used with caution</t>
        </r>
      </text>
    </comment>
    <comment ref="EA17" authorId="0" shapeId="0" xr:uid="{00000000-0006-0000-0600-0000D1000000}">
      <text>
        <r>
          <rPr>
            <sz val="8"/>
            <color indexed="81"/>
            <rFont val="Tahoma"/>
            <family val="2"/>
          </rPr>
          <t>estimate has a relative standard error between 25% and 50% and should be used with caution</t>
        </r>
      </text>
    </comment>
    <comment ref="FY17" authorId="0" shapeId="0" xr:uid="{00000000-0006-0000-0600-0000D2000000}">
      <text>
        <r>
          <rPr>
            <sz val="8"/>
            <color indexed="81"/>
            <rFont val="Tahoma"/>
            <family val="2"/>
          </rPr>
          <t>estimate has a relative standard error between 25% and 50% and should be used with caution</t>
        </r>
      </text>
    </comment>
    <comment ref="GD17" authorId="0" shapeId="0" xr:uid="{00000000-0006-0000-0600-0000D3000000}">
      <text>
        <r>
          <rPr>
            <sz val="8"/>
            <color indexed="81"/>
            <rFont val="Tahoma"/>
            <family val="2"/>
          </rPr>
          <t>estimate has a relative standard error between 25% and 50% and should be used with caution</t>
        </r>
      </text>
    </comment>
    <comment ref="GE17" authorId="0" shapeId="0" xr:uid="{00000000-0006-0000-0600-0000D4000000}">
      <text>
        <r>
          <rPr>
            <sz val="8"/>
            <color indexed="81"/>
            <rFont val="Tahoma"/>
            <family val="2"/>
          </rPr>
          <t>estimate has a relative standard error greater than 50% and is considered too unreliable for general use</t>
        </r>
      </text>
    </comment>
    <comment ref="GF17" authorId="0" shapeId="0" xr:uid="{00000000-0006-0000-0600-0000D5000000}">
      <text>
        <r>
          <rPr>
            <sz val="8"/>
            <color indexed="81"/>
            <rFont val="Tahoma"/>
            <family val="2"/>
          </rPr>
          <t>estimate has a relative standard error between 25% and 50% and should be used with caution</t>
        </r>
      </text>
    </comment>
    <comment ref="GJ17" authorId="0" shapeId="0" xr:uid="{00000000-0006-0000-0600-0000D6000000}">
      <text>
        <r>
          <rPr>
            <sz val="8"/>
            <color indexed="81"/>
            <rFont val="Tahoma"/>
            <family val="2"/>
          </rPr>
          <t>estimate has a relative standard error between 25% and 50% and should be used with caution</t>
        </r>
      </text>
    </comment>
    <comment ref="GK17" authorId="0" shapeId="0" xr:uid="{00000000-0006-0000-0600-0000D7000000}">
      <text>
        <r>
          <rPr>
            <sz val="8"/>
            <color indexed="81"/>
            <rFont val="Tahoma"/>
            <family val="2"/>
          </rPr>
          <t>estimate has a relative standard error greater than 50% and is considered too unreliable for general use</t>
        </r>
      </text>
    </comment>
    <comment ref="GL17" authorId="0" shapeId="0" xr:uid="{00000000-0006-0000-0600-0000D8000000}">
      <text>
        <r>
          <rPr>
            <sz val="8"/>
            <color indexed="81"/>
            <rFont val="Tahoma"/>
            <family val="2"/>
          </rPr>
          <t>estimate has a relative standard error between 25% and 50% and should be used with caution</t>
        </r>
      </text>
    </comment>
    <comment ref="GM17" authorId="0" shapeId="0" xr:uid="{00000000-0006-0000-0600-0000D9000000}">
      <text>
        <r>
          <rPr>
            <sz val="8"/>
            <color indexed="81"/>
            <rFont val="Tahoma"/>
            <family val="2"/>
          </rPr>
          <t>estimate has a relative standard error between 25% and 50% and should be used with caution</t>
        </r>
      </text>
    </comment>
    <comment ref="GN17" authorId="0" shapeId="0" xr:uid="{00000000-0006-0000-0600-0000DA000000}">
      <text>
        <r>
          <rPr>
            <sz val="8"/>
            <color indexed="81"/>
            <rFont val="Tahoma"/>
            <family val="2"/>
          </rPr>
          <t>estimate has a relative standard error greater than 50% and is considered too unreliable for general use</t>
        </r>
      </text>
    </comment>
    <comment ref="GO17" authorId="0" shapeId="0" xr:uid="{00000000-0006-0000-0600-0000DB000000}">
      <text>
        <r>
          <rPr>
            <sz val="8"/>
            <color indexed="81"/>
            <rFont val="Tahoma"/>
            <family val="2"/>
          </rPr>
          <t>estimate has a relative standard error between 25% and 50% and should be used with caution</t>
        </r>
      </text>
    </comment>
    <comment ref="GQ17" authorId="0" shapeId="0" xr:uid="{00000000-0006-0000-0600-0000DC000000}">
      <text>
        <r>
          <rPr>
            <sz val="8"/>
            <color indexed="81"/>
            <rFont val="Tahoma"/>
            <family val="2"/>
          </rPr>
          <t>estimate has a relative standard error greater than 50% and is considered too unreliable for general use</t>
        </r>
      </text>
    </comment>
    <comment ref="GZ17" authorId="0" shapeId="0" xr:uid="{00000000-0006-0000-0600-0000DD000000}">
      <text>
        <r>
          <rPr>
            <sz val="8"/>
            <color indexed="81"/>
            <rFont val="Tahoma"/>
            <family val="2"/>
          </rPr>
          <t>estimate has a relative standard error between 25% and 50% and should be used with caution</t>
        </r>
      </text>
    </comment>
    <comment ref="HA17" authorId="0" shapeId="0" xr:uid="{00000000-0006-0000-0600-0000DE000000}">
      <text>
        <r>
          <rPr>
            <sz val="8"/>
            <color indexed="81"/>
            <rFont val="Tahoma"/>
            <family val="2"/>
          </rPr>
          <t>estimate has a relative standard error between 25% and 50% and should be used with caution</t>
        </r>
      </text>
    </comment>
    <comment ref="Z18" authorId="0" shapeId="0" xr:uid="{00000000-0006-0000-0600-0000DF000000}">
      <text>
        <r>
          <rPr>
            <sz val="8"/>
            <color indexed="81"/>
            <rFont val="Tahoma"/>
            <family val="2"/>
          </rPr>
          <t>estimate has a relative standard error between 25% and 50% and should be used with caution</t>
        </r>
      </text>
    </comment>
    <comment ref="BO18" authorId="0" shapeId="0" xr:uid="{00000000-0006-0000-0600-0000E0000000}">
      <text>
        <r>
          <rPr>
            <sz val="8"/>
            <color indexed="81"/>
            <rFont val="Tahoma"/>
            <family val="2"/>
          </rPr>
          <t>estimate has a relative standard error between 25% and 50% and should be used with caution</t>
        </r>
      </text>
    </comment>
    <comment ref="BX18" authorId="0" shapeId="0" xr:uid="{00000000-0006-0000-0600-0000E1000000}">
      <text>
        <r>
          <rPr>
            <sz val="8"/>
            <color indexed="81"/>
            <rFont val="Tahoma"/>
            <family val="2"/>
          </rPr>
          <t>estimate has a relative standard error between 25% and 50% and should be used with caution</t>
        </r>
      </text>
    </comment>
    <comment ref="CC18" authorId="0" shapeId="0" xr:uid="{00000000-0006-0000-0600-0000E2000000}">
      <text>
        <r>
          <rPr>
            <sz val="8"/>
            <color indexed="81"/>
            <rFont val="Tahoma"/>
            <family val="2"/>
          </rPr>
          <t>estimate has a relative standard error between 25% and 50% and should be used with caution</t>
        </r>
      </text>
    </comment>
    <comment ref="CD18" authorId="0" shapeId="0" xr:uid="{00000000-0006-0000-0600-0000E3000000}">
      <text>
        <r>
          <rPr>
            <sz val="8"/>
            <color indexed="81"/>
            <rFont val="Tahoma"/>
            <family val="2"/>
          </rPr>
          <t>estimate has a relative standard error between 25% and 50% and should be used with caution</t>
        </r>
      </text>
    </comment>
    <comment ref="CE18" authorId="0" shapeId="0" xr:uid="{00000000-0006-0000-0600-0000E4000000}">
      <text>
        <r>
          <rPr>
            <sz val="8"/>
            <color indexed="81"/>
            <rFont val="Tahoma"/>
            <family val="2"/>
          </rPr>
          <t>estimate has a relative standard error between 25% and 50% and should be used with caution</t>
        </r>
      </text>
    </comment>
    <comment ref="CI18" authorId="0" shapeId="0" xr:uid="{00000000-0006-0000-0600-0000E5000000}">
      <text>
        <r>
          <rPr>
            <sz val="8"/>
            <color indexed="81"/>
            <rFont val="Tahoma"/>
            <family val="2"/>
          </rPr>
          <t>estimate has a relative standard error between 25% and 50% and should be used with caution</t>
        </r>
      </text>
    </comment>
    <comment ref="CJ18" authorId="0" shapeId="0" xr:uid="{00000000-0006-0000-0600-0000E6000000}">
      <text>
        <r>
          <rPr>
            <sz val="8"/>
            <color indexed="81"/>
            <rFont val="Tahoma"/>
            <family val="2"/>
          </rPr>
          <t>estimate has a relative standard error greater than 50% and is considered too unreliable for general use</t>
        </r>
      </text>
    </comment>
    <comment ref="CK18" authorId="0" shapeId="0" xr:uid="{00000000-0006-0000-0600-0000E7000000}">
      <text>
        <r>
          <rPr>
            <sz val="8"/>
            <color indexed="81"/>
            <rFont val="Tahoma"/>
            <family val="2"/>
          </rPr>
          <t>estimate has a relative standard error between 25% and 50% and should be used with caution</t>
        </r>
      </text>
    </comment>
    <comment ref="CL18" authorId="0" shapeId="0" xr:uid="{00000000-0006-0000-0600-0000E8000000}">
      <text>
        <r>
          <rPr>
            <sz val="8"/>
            <color indexed="81"/>
            <rFont val="Tahoma"/>
            <family val="2"/>
          </rPr>
          <t>estimate has a relative standard error between 25% and 50% and should be used with caution</t>
        </r>
      </text>
    </comment>
    <comment ref="CM18" authorId="0" shapeId="0" xr:uid="{00000000-0006-0000-0600-0000E9000000}">
      <text>
        <r>
          <rPr>
            <sz val="8"/>
            <color indexed="81"/>
            <rFont val="Tahoma"/>
            <family val="2"/>
          </rPr>
          <t>estimate has a relative standard error between 25% and 50% and should be used with caution</t>
        </r>
      </text>
    </comment>
    <comment ref="CN18" authorId="0" shapeId="0" xr:uid="{00000000-0006-0000-0600-0000EA000000}">
      <text>
        <r>
          <rPr>
            <sz val="8"/>
            <color indexed="81"/>
            <rFont val="Tahoma"/>
            <family val="2"/>
          </rPr>
          <t>estimate has a relative standard error between 25% and 50% and should be used with caution</t>
        </r>
      </text>
    </comment>
    <comment ref="CP18" authorId="0" shapeId="0" xr:uid="{00000000-0006-0000-0600-0000EB000000}">
      <text>
        <r>
          <rPr>
            <sz val="8"/>
            <color indexed="81"/>
            <rFont val="Tahoma"/>
            <family val="2"/>
          </rPr>
          <t>estimate has a relative standard error greater than 50% and is considered too unreliable for general use</t>
        </r>
      </text>
    </comment>
    <comment ref="CY18" authorId="0" shapeId="0" xr:uid="{00000000-0006-0000-0600-0000EC000000}">
      <text>
        <r>
          <rPr>
            <sz val="8"/>
            <color indexed="81"/>
            <rFont val="Tahoma"/>
            <family val="2"/>
          </rPr>
          <t>estimate has a relative standard error between 25% and 50% and should be used with caution</t>
        </r>
      </text>
    </comment>
    <comment ref="DZ18" authorId="0" shapeId="0" xr:uid="{00000000-0006-0000-0600-0000ED000000}">
      <text>
        <r>
          <rPr>
            <sz val="8"/>
            <color indexed="81"/>
            <rFont val="Tahoma"/>
            <family val="2"/>
          </rPr>
          <t>estimate has a relative standard error between 25% and 50% and should be used with caution</t>
        </r>
      </text>
    </comment>
    <comment ref="EA18" authorId="0" shapeId="0" xr:uid="{00000000-0006-0000-0600-0000EE000000}">
      <text>
        <r>
          <rPr>
            <sz val="8"/>
            <color indexed="81"/>
            <rFont val="Tahoma"/>
            <family val="2"/>
          </rPr>
          <t>estimate has a relative standard error between 25% and 50% and should be used with caution</t>
        </r>
      </text>
    </comment>
    <comment ref="ED18" authorId="0" shapeId="0" xr:uid="{00000000-0006-0000-0600-0000EF000000}">
      <text>
        <r>
          <rPr>
            <sz val="8"/>
            <color indexed="81"/>
            <rFont val="Tahoma"/>
            <family val="2"/>
          </rPr>
          <t>estimate has a relative standard error between 25% and 50% and should be used with caution</t>
        </r>
      </text>
    </comment>
    <comment ref="EG18" authorId="0" shapeId="0" xr:uid="{00000000-0006-0000-0600-0000F0000000}">
      <text>
        <r>
          <rPr>
            <sz val="8"/>
            <color indexed="81"/>
            <rFont val="Tahoma"/>
            <family val="2"/>
          </rPr>
          <t>estimate has a relative standard error between 25% and 50% and should be used with caution</t>
        </r>
      </text>
    </comment>
    <comment ref="FY18" authorId="0" shapeId="0" xr:uid="{00000000-0006-0000-0600-0000F1000000}">
      <text>
        <r>
          <rPr>
            <sz val="8"/>
            <color indexed="81"/>
            <rFont val="Tahoma"/>
            <family val="2"/>
          </rPr>
          <t>estimate has a relative standard error between 25% and 50% and should be used with caution</t>
        </r>
      </text>
    </comment>
    <comment ref="FZ18" authorId="0" shapeId="0" xr:uid="{00000000-0006-0000-0600-0000F2000000}">
      <text>
        <r>
          <rPr>
            <sz val="8"/>
            <color indexed="81"/>
            <rFont val="Tahoma"/>
            <family val="2"/>
          </rPr>
          <t>estimate has a relative standard error between 25% and 50% and should be used with caution</t>
        </r>
      </text>
    </comment>
    <comment ref="GE18" authorId="0" shapeId="0" xr:uid="{00000000-0006-0000-0600-0000F3000000}">
      <text>
        <r>
          <rPr>
            <sz val="8"/>
            <color indexed="81"/>
            <rFont val="Tahoma"/>
            <family val="2"/>
          </rPr>
          <t>estimate has a relative standard error between 25% and 50% and should be used with caution</t>
        </r>
      </text>
    </comment>
    <comment ref="GF18" authorId="0" shapeId="0" xr:uid="{00000000-0006-0000-0600-0000F4000000}">
      <text>
        <r>
          <rPr>
            <sz val="8"/>
            <color indexed="81"/>
            <rFont val="Tahoma"/>
            <family val="2"/>
          </rPr>
          <t>estimate has a relative standard error between 25% and 50% and should be used with caution</t>
        </r>
      </text>
    </comment>
    <comment ref="GJ18" authorId="0" shapeId="0" xr:uid="{00000000-0006-0000-0600-0000F5000000}">
      <text>
        <r>
          <rPr>
            <sz val="8"/>
            <color indexed="81"/>
            <rFont val="Tahoma"/>
            <family val="2"/>
          </rPr>
          <t>estimate has a relative standard error greater than 50% and is considered too unreliable for general use</t>
        </r>
      </text>
    </comment>
    <comment ref="GK18" authorId="0" shapeId="0" xr:uid="{00000000-0006-0000-0600-0000F6000000}">
      <text>
        <r>
          <rPr>
            <sz val="8"/>
            <color indexed="81"/>
            <rFont val="Tahoma"/>
            <family val="2"/>
          </rPr>
          <t>estimate has a relative standard error greater than 50% and is considered too unreliable for general use</t>
        </r>
      </text>
    </comment>
    <comment ref="GL18" authorId="0" shapeId="0" xr:uid="{00000000-0006-0000-0600-0000F7000000}">
      <text>
        <r>
          <rPr>
            <sz val="8"/>
            <color indexed="81"/>
            <rFont val="Tahoma"/>
            <family val="2"/>
          </rPr>
          <t>estimate has a relative standard error greater than 50% and is considered too unreliable for general use</t>
        </r>
      </text>
    </comment>
    <comment ref="GM18" authorId="0" shapeId="0" xr:uid="{00000000-0006-0000-0600-0000F8000000}">
      <text>
        <r>
          <rPr>
            <sz val="8"/>
            <color indexed="81"/>
            <rFont val="Tahoma"/>
            <family val="2"/>
          </rPr>
          <t>estimate has a relative standard error between 25% and 50% and should be used with caution</t>
        </r>
      </text>
    </comment>
    <comment ref="GN18" authorId="0" shapeId="0" xr:uid="{00000000-0006-0000-0600-0000F9000000}">
      <text>
        <r>
          <rPr>
            <sz val="8"/>
            <color indexed="81"/>
            <rFont val="Tahoma"/>
            <family val="2"/>
          </rPr>
          <t>estimate has a relative standard error greater than 50% and is considered too unreliable for general use</t>
        </r>
      </text>
    </comment>
    <comment ref="GO18" authorId="0" shapeId="0" xr:uid="{00000000-0006-0000-0600-0000FA000000}">
      <text>
        <r>
          <rPr>
            <sz val="8"/>
            <color indexed="81"/>
            <rFont val="Tahoma"/>
            <family val="2"/>
          </rPr>
          <t>estimate has a relative standard error between 25% and 50% and should be used with caution</t>
        </r>
      </text>
    </comment>
    <comment ref="GP18" authorId="0" shapeId="0" xr:uid="{00000000-0006-0000-0600-0000FB000000}">
      <text>
        <r>
          <rPr>
            <sz val="8"/>
            <color indexed="81"/>
            <rFont val="Tahoma"/>
            <family val="2"/>
          </rPr>
          <t>estimate has a relative standard error between 25% and 50% and should be used with caution</t>
        </r>
      </text>
    </comment>
    <comment ref="GR18" authorId="0" shapeId="0" xr:uid="{00000000-0006-0000-0600-0000FC000000}">
      <text>
        <r>
          <rPr>
            <sz val="8"/>
            <color indexed="81"/>
            <rFont val="Tahoma"/>
            <family val="2"/>
          </rPr>
          <t>estimate has a relative standard error between 25% and 50% and should be used with caution</t>
        </r>
      </text>
    </comment>
    <comment ref="GZ18" authorId="0" shapeId="0" xr:uid="{00000000-0006-0000-0600-0000FD000000}">
      <text>
        <r>
          <rPr>
            <sz val="8"/>
            <color indexed="81"/>
            <rFont val="Tahoma"/>
            <family val="2"/>
          </rPr>
          <t>estimate has a relative standard error between 25% and 50% and should be used with caution</t>
        </r>
      </text>
    </comment>
    <comment ref="HA18" authorId="0" shapeId="0" xr:uid="{00000000-0006-0000-0600-0000FE000000}">
      <text>
        <r>
          <rPr>
            <sz val="8"/>
            <color indexed="81"/>
            <rFont val="Tahoma"/>
            <family val="2"/>
          </rPr>
          <t>estimate has a relative standard error between 25% and 50% and should be used with caution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<sst xmlns="http://schemas.openxmlformats.org/spreadsheetml/2006/main" count="19774" uniqueCount="3034">
  <si>
    <t>P01 - Civilian population ;  Persons ;</t>
  </si>
  <si>
    <t>P01 - Civilian population ;  &gt; Males ;</t>
  </si>
  <si>
    <t>P01 - Civilian population ;  &gt; Females ;</t>
  </si>
  <si>
    <t>P02 - Employed people ;  Persons ;</t>
  </si>
  <si>
    <t>P02 - Employed people ;  &gt; Males ;</t>
  </si>
  <si>
    <t>P02 - Employed people ;  &gt; Females ;</t>
  </si>
  <si>
    <t>P03 - Employed people who would prefer more hours ;  Persons ;</t>
  </si>
  <si>
    <t>P03 - Employed people who would prefer more hours ;  &gt; Males ;</t>
  </si>
  <si>
    <t>P03 - Employed people who would prefer more hours ;  &gt; Females ;</t>
  </si>
  <si>
    <t>P04 - Part-time workers who would prefer more hours ;  Persons ;</t>
  </si>
  <si>
    <t>P04 - Part-time workers who would prefer more hours ;  &gt; Males ;</t>
  </si>
  <si>
    <t>P04 - Part-time workers who would prefer more hours ;  &gt; Females ;</t>
  </si>
  <si>
    <t>P05 - Part-time workers who would prefer full-time hours ;  Persons ;</t>
  </si>
  <si>
    <t>P05 - Part-time workers who would prefer full-time hours ;  &gt; Males ;</t>
  </si>
  <si>
    <t>P05 - Part-time workers who would prefer full-time hours ;  &gt; Females ;</t>
  </si>
  <si>
    <t>P06 - Underemployed workers ;  Persons ;</t>
  </si>
  <si>
    <t>P06 - Underemployed workers ;  &gt; Males ;</t>
  </si>
  <si>
    <t>P06 - Underemployed workers ;  &gt; Females ;</t>
  </si>
  <si>
    <t>P07 - Underemployed part-time workers ;  Persons ;</t>
  </si>
  <si>
    <t>P07 - Underemployed part-time workers ;  &gt; Males ;</t>
  </si>
  <si>
    <t>P07 - Underemployed part-time workers ;  &gt; Females ;</t>
  </si>
  <si>
    <t>P08 - People who started current job In the last year ;  Persons ;</t>
  </si>
  <si>
    <t>P08 - People who started current job In the last year ;  &gt; Males ;</t>
  </si>
  <si>
    <t>P08 - People who started current job In the last year ;  &gt; Females ;</t>
  </si>
  <si>
    <t>P09 - People employed in current job for a year or more ;  Persons ;</t>
  </si>
  <si>
    <t>P09 - People employed in current job for a year or more ;  &gt; Males ;</t>
  </si>
  <si>
    <t>P09 - People employed in current job for a year or more ;  &gt; Females ;</t>
  </si>
  <si>
    <t>P10 - Employees who started current job In the last year ;  Persons ;</t>
  </si>
  <si>
    <t>P10 - Employees who started current job In the last year ;  &gt; Males ;</t>
  </si>
  <si>
    <t>P10 - Employees who started current job In the last year ;  &gt; Females ;</t>
  </si>
  <si>
    <t>P11 - Employees in current job for a year or more ;  Persons ;</t>
  </si>
  <si>
    <t>P11 - Employees in current job for a year or more ;  &gt; Males ;</t>
  </si>
  <si>
    <t>P11 - Employees in current job for a year or more ;  &gt; Females ;</t>
  </si>
  <si>
    <t>P12 - Looked for work while in current job over the last year ;  Persons ;</t>
  </si>
  <si>
    <t>P12 - Looked for work while in current job over the last year ;  &gt; Males ;</t>
  </si>
  <si>
    <t>P12 - Looked for work while in current job over the last year ;  &gt; Females ;</t>
  </si>
  <si>
    <t>P13 - People who worked at some time during the last year ;  Persons ;</t>
  </si>
  <si>
    <t>P13 - People who worked at some time during the last year ;  &gt; Males ;</t>
  </si>
  <si>
    <t>P13 - People who worked at some time during the last year ;  &gt; Females ;</t>
  </si>
  <si>
    <t>P14 - People who were working 12 months ago ;  Persons ;</t>
  </si>
  <si>
    <t>P14 - People who were working 12 months ago ;  &gt; Males ;</t>
  </si>
  <si>
    <t>P14 - People who were working 12 months ago ;  &gt; Females ;</t>
  </si>
  <si>
    <t>P15 - People currently employed and employed 12 months ago ;  Persons ;</t>
  </si>
  <si>
    <t>P15 - People currently employed and employed 12 months ago ;  &gt; Males ;</t>
  </si>
  <si>
    <t>P15 - People currently employed and employed 12 months ago ;  &gt; Females ;</t>
  </si>
  <si>
    <t>P16 - People who left, lost or worked multiple jobs last year ;  Persons ;</t>
  </si>
  <si>
    <t>P16 - People who left, lost or worked multiple jobs last year ;  &gt; Males ;</t>
  </si>
  <si>
    <t>P16 - People who left, lost or worked multiple jobs last year ;  &gt; Females ;</t>
  </si>
  <si>
    <t>P17 - People who left or lost a job last year ;  Persons ;</t>
  </si>
  <si>
    <t>P17 - People who left or lost a job last year ;  &gt; Males ;</t>
  </si>
  <si>
    <t>P17 - People who left or lost a job last year ;  &gt; Females ;</t>
  </si>
  <si>
    <t>P18 - Employed people who left or lost a job last year ;  Persons ;</t>
  </si>
  <si>
    <t>P18 - Employed people who left or lost a job last year ;  &gt; Males ;</t>
  </si>
  <si>
    <t>P18 - Employed people who left or lost a job last year ;  &gt; Females ;</t>
  </si>
  <si>
    <t>P19 - Unemployed people ;  Persons ;</t>
  </si>
  <si>
    <t>P19 - Unemployed people ;  &gt; Males ;</t>
  </si>
  <si>
    <t>P19 - Unemployed people ;  &gt; Females ;</t>
  </si>
  <si>
    <t>P20 - People not in the labour force (PNILF) ;  Persons ;</t>
  </si>
  <si>
    <t>P20 - People not in the labour force (PNILF) ;  &gt; Males ;</t>
  </si>
  <si>
    <t>P20 - People not in the labour force (PNILF) ;  &gt; Females ;</t>
  </si>
  <si>
    <t>P21 - PNILF who wanted to work ;  Persons ;</t>
  </si>
  <si>
    <t>P21 - PNILF who wanted to work ;  &gt; Males ;</t>
  </si>
  <si>
    <t>P21 - PNILF who wanted to work ;  &gt; Females ;</t>
  </si>
  <si>
    <t>P22 - PNILF who looked for work ;  Persons ;</t>
  </si>
  <si>
    <t>P22 - PNILF who looked for work ;  &gt; Males ;</t>
  </si>
  <si>
    <t>P22 - PNILF who looked for work ;  &gt; Females ;</t>
  </si>
  <si>
    <t>P23 - PNILF with marginal attachment to the labour force ;  Persons ;</t>
  </si>
  <si>
    <t>P23 - PNILF with marginal attachment to the labour force ;  &gt; Males ;</t>
  </si>
  <si>
    <t>P23 - PNILF with marginal attachment to the labour force ;  &gt; Females ;</t>
  </si>
  <si>
    <t>P24 - PNILF who had a job to go or return to ;  Persons ;</t>
  </si>
  <si>
    <t>P24 - PNILF who had a job to go or return to ;  &gt; Males ;</t>
  </si>
  <si>
    <t>P24 - PNILF who had a job to go or return to ;  &gt; Females ;</t>
  </si>
  <si>
    <t>P25 - PNILF who wanted work and could start within four weeks ;  Persons ;</t>
  </si>
  <si>
    <t>P25 - PNILF who wanted work and could start within four weeks ;  &gt; Males ;</t>
  </si>
  <si>
    <t>P25 - PNILF who wanted work and could start within four weeks ;  &gt; Females ;</t>
  </si>
  <si>
    <t>P26 - Discouraged job seekers ;  Persons ;</t>
  </si>
  <si>
    <t>P26 - Discouraged job seekers ;  &gt; Males ;</t>
  </si>
  <si>
    <t>P26 - Discouraged job seekers ;  &gt; Females ;</t>
  </si>
  <si>
    <t>P27 - PNILF who wanted work but unavailable within four weeks ;  Persons ;</t>
  </si>
  <si>
    <t>P27 - PNILF who wanted work but unavailable within four weeks ;  &gt; Males ;</t>
  </si>
  <si>
    <t>P27 - PNILF who wanted work but unavailable within four weeks ;  &gt; Females ;</t>
  </si>
  <si>
    <t>P28 - PNILF who wanted work but were caring for children ;  Persons ;</t>
  </si>
  <si>
    <t>P28 - PNILF who wanted work but were caring for children ;  &gt; Males ;</t>
  </si>
  <si>
    <t>P28 - PNILF who wanted work but were caring for children ;  &gt; Females ;</t>
  </si>
  <si>
    <t>P29 - PNILF whose last job was less than 10 years ago ;  Persons ;</t>
  </si>
  <si>
    <t>P29 - PNILF whose last job was less than 10 years ago ;  &gt; Males ;</t>
  </si>
  <si>
    <t>P29 - PNILF whose last job was less than 10 years ago ;  &gt; Females ;</t>
  </si>
  <si>
    <t>P30 - Potential workers ;  Persons ;</t>
  </si>
  <si>
    <t>P30 - Potential workers ;  &gt; Males ;</t>
  </si>
  <si>
    <t>P30 - Potential workers ;  &gt; Females ;</t>
  </si>
  <si>
    <t>P31 - Potential workers with job attachment ;  Persons ;</t>
  </si>
  <si>
    <t>P31 - Potential workers with job attachment ;  &gt; Males ;</t>
  </si>
  <si>
    <t>P31 - Potential workers with job attachment ;  &gt; Females ;</t>
  </si>
  <si>
    <t>P32 - Potential workers without job attachment ;  Persons ;</t>
  </si>
  <si>
    <t>P32 - Potential workers without job attachment ;  &gt; Males ;</t>
  </si>
  <si>
    <t>P32 - Potential workers without job attachment ;  &gt; Females ;</t>
  </si>
  <si>
    <t>P33 - People with job attachment ;  Persons ;</t>
  </si>
  <si>
    <t>P33 - People with job attachment ;  &gt; Males ;</t>
  </si>
  <si>
    <t>P33 - People with job attachment ;  &gt; Females ;</t>
  </si>
  <si>
    <t>P34 - People without job attachment ;  Persons ;</t>
  </si>
  <si>
    <t>P34 - People without job attachment ;  &gt; Males ;</t>
  </si>
  <si>
    <t>P34 - People without job attachment ;  &gt; Females ;</t>
  </si>
  <si>
    <t>P35 - PNILF with marginal attachment to the labour force (historical ver.) ;  Persons ;</t>
  </si>
  <si>
    <t>P35 - PNILF with marginal attachment to the labour force (historical ver.) ;  &gt; Males ;</t>
  </si>
  <si>
    <t>P35 - PNILF with marginal attachment to the labour force (historical ver.) ;  &gt; Females ;</t>
  </si>
  <si>
    <t>15-64 years ;  P01 - Civilian population ;  Persons ;</t>
  </si>
  <si>
    <t>15-64 years ;  P01 - Civilian population ;  &gt; Males ;</t>
  </si>
  <si>
    <t>15-64 years ;  P01 - Civilian population ;  &gt; Females ;</t>
  </si>
  <si>
    <t>15-64 years ;  P02 - Employed people ;  Persons ;</t>
  </si>
  <si>
    <t>15-64 years ;  P02 - Employed people ;  &gt; Males ;</t>
  </si>
  <si>
    <t>15-64 years ;  P02 - Employed people ;  &gt; Females ;</t>
  </si>
  <si>
    <t>15-64 years ;  P03 - Employed people who would prefer more hours ;  Persons ;</t>
  </si>
  <si>
    <t>15-64 years ;  P03 - Employed people who would prefer more hours ;  &gt; Males ;</t>
  </si>
  <si>
    <t>15-64 years ;  P03 - Employed people who would prefer more hours ;  &gt; Females ;</t>
  </si>
  <si>
    <t>15-64 years ;  P04 - Part-time workers who would prefer more hours ;  Persons ;</t>
  </si>
  <si>
    <t>15-64 years ;  P04 - Part-time workers who would prefer more hours ;  &gt; Males ;</t>
  </si>
  <si>
    <t>15-64 years ;  P04 - Part-time workers who would prefer more hours ;  &gt; Females ;</t>
  </si>
  <si>
    <t>15-64 years ;  P05 - Part-time workers who would prefer full-time hours ;  Persons ;</t>
  </si>
  <si>
    <t>15-64 years ;  P05 - Part-time workers who would prefer full-time hours ;  &gt; Males ;</t>
  </si>
  <si>
    <t>15-64 years ;  P05 - Part-time workers who would prefer full-time hours ;  &gt; Females ;</t>
  </si>
  <si>
    <t>15-64 years ;  P06 - Underemployed workers ;  Persons ;</t>
  </si>
  <si>
    <t>15-64 years ;  P06 - Underemployed workers ;  &gt; Males ;</t>
  </si>
  <si>
    <t>15-64 years ;  P06 - Underemployed workers ;  &gt; Females ;</t>
  </si>
  <si>
    <t>15-64 years ;  P07 - Underemployed part-time workers ;  Persons ;</t>
  </si>
  <si>
    <t>15-64 years ;  P07 - Underemployed part-time workers ;  &gt; Males ;</t>
  </si>
  <si>
    <t>15-64 years ;  P07 - Underemployed part-time workers ;  &gt; Females ;</t>
  </si>
  <si>
    <t>15-64 years ;  P08 - People who started current job In the last year ;  Persons ;</t>
  </si>
  <si>
    <t>15-64 years ;  P08 - People who started current job In the last year ;  &gt; Males ;</t>
  </si>
  <si>
    <t>15-64 years ;  P08 - People who started current job In the last year ;  &gt; Females ;</t>
  </si>
  <si>
    <t>15-64 years ;  P09 - People employed in current job for a year or more ;  Persons ;</t>
  </si>
  <si>
    <t>15-64 years ;  P09 - People employed in current job for a year or more ;  &gt; Males ;</t>
  </si>
  <si>
    <t>15-64 years ;  P09 - People employed in current job for a year or more ;  &gt; Females ;</t>
  </si>
  <si>
    <t>15-64 years ;  P10 - Employees who started current job In the last year ;  Persons ;</t>
  </si>
  <si>
    <t>15-64 years ;  P10 - Employees who started current job In the last year ;  &gt; Males ;</t>
  </si>
  <si>
    <t>15-64 years ;  P10 - Employees who started current job In the last year ;  &gt; Females ;</t>
  </si>
  <si>
    <t>15-64 years ;  P11 - Employees in current job for a year or more ;  Persons ;</t>
  </si>
  <si>
    <t>15-64 years ;  P11 - Employees in current job for a year or more ;  &gt; Males ;</t>
  </si>
  <si>
    <t>15-64 years ;  P11 - Employees in current job for a year or more ;  &gt; Females ;</t>
  </si>
  <si>
    <t>15-64 years ;  P12 - Looked for work while in current job over the last year ;  Persons ;</t>
  </si>
  <si>
    <t>15-64 years ;  P12 - Looked for work while in current job over the last year ;  &gt; Males ;</t>
  </si>
  <si>
    <t>15-64 years ;  P12 - Looked for work while in current job over the last year ;  &gt; Females ;</t>
  </si>
  <si>
    <t>15-64 years ;  P13 - People who worked at some time during the last year ;  Persons ;</t>
  </si>
  <si>
    <t>15-64 years ;  P13 - People who worked at some time during the last year ;  &gt; Males ;</t>
  </si>
  <si>
    <t>15-64 years ;  P13 - People who worked at some time during the last year ;  &gt; Females ;</t>
  </si>
  <si>
    <t>15-64 years ;  P14 - People who were working 12 months ago ;  Persons ;</t>
  </si>
  <si>
    <t>15-64 years ;  P14 - People who were working 12 months ago ;  &gt; Males ;</t>
  </si>
  <si>
    <t>15-64 years ;  P14 - People who were working 12 months ago ;  &gt; Females ;</t>
  </si>
  <si>
    <t>15-64 years ;  P15 - People currently employed and employed 12 months ago ;  Persons ;</t>
  </si>
  <si>
    <t>15-64 years ;  P15 - People currently employed and employed 12 months ago ;  &gt; Males ;</t>
  </si>
  <si>
    <t>15-64 years ;  P15 - People currently employed and employed 12 months ago ;  &gt; Females ;</t>
  </si>
  <si>
    <t>15-64 years ;  P16 - People who left, lost or worked multiple jobs last year ;  Persons ;</t>
  </si>
  <si>
    <t>15-64 years ;  P16 - People who left, lost or worked multiple jobs last year ;  &gt; Males ;</t>
  </si>
  <si>
    <t>15-64 years ;  P16 - People who left, lost or worked multiple jobs last year ;  &gt; Females ;</t>
  </si>
  <si>
    <t>15-64 years ;  P17 - People who left or lost a job last year ;  Persons ;</t>
  </si>
  <si>
    <t>15-64 years ;  P17 - People who left or lost a job last year ;  &gt; Males ;</t>
  </si>
  <si>
    <t>15-64 years ;  P17 - People who left or lost a job last year ;  &gt; Females ;</t>
  </si>
  <si>
    <t>15-64 years ;  P18 - Employed people who left or lost a job last year ;  Persons ;</t>
  </si>
  <si>
    <t>15-64 years ;  P18 - Employed people who left or lost a job last year ;  &gt; Males ;</t>
  </si>
  <si>
    <t>15-64 years ;  P18 - Employed people who left or lost a job last year ;  &gt; Females ;</t>
  </si>
  <si>
    <t>15-64 years ;  P19 - Unemployed people ;  Persons ;</t>
  </si>
  <si>
    <t>15-64 years ;  P19 - Unemployed people ;  &gt; Males ;</t>
  </si>
  <si>
    <t>15-64 years ;  P19 - Unemployed people ;  &gt; Females ;</t>
  </si>
  <si>
    <t>15-64 years ;  P20 - People not in the labour force (PNILF) ;  Persons ;</t>
  </si>
  <si>
    <t>15-64 years ;  P20 - People not in the labour force (PNILF) ;  &gt; Males ;</t>
  </si>
  <si>
    <t>15-64 years ;  P20 - People not in the labour force (PNILF) ;  &gt; Females ;</t>
  </si>
  <si>
    <t>15-64 years ;  P21 - PNILF who wanted to work ;  Persons ;</t>
  </si>
  <si>
    <t>15-64 years ;  P21 - PNILF who wanted to work ;  &gt; Males ;</t>
  </si>
  <si>
    <t>15-64 years ;  P21 - PNILF who wanted to work ;  &gt; Females ;</t>
  </si>
  <si>
    <t>15-64 years ;  P22 - PNILF who looked for work ;  Persons ;</t>
  </si>
  <si>
    <t>15-64 years ;  P22 - PNILF who looked for work ;  &gt; Males ;</t>
  </si>
  <si>
    <t>15-64 years ;  P22 - PNILF who looked for work ;  &gt; Females ;</t>
  </si>
  <si>
    <t>15-64 years ;  P23 - PNILF with marginal attachment to the labour force ;  Persons ;</t>
  </si>
  <si>
    <t>15-64 years ;  P23 - PNILF with marginal attachment to the labour force ;  &gt; Males ;</t>
  </si>
  <si>
    <t>15-64 years ;  P23 - PNILF with marginal attachment to the labour force ;  &gt; Females ;</t>
  </si>
  <si>
    <t>15-64 years ;  P24 - PNILF who had a job to go or return to ;  Persons ;</t>
  </si>
  <si>
    <t>15-64 years ;  P24 - PNILF who had a job to go or return to ;  &gt; Males ;</t>
  </si>
  <si>
    <t>15-64 years ;  P24 - PNILF who had a job to go or return to ;  &gt; Females ;</t>
  </si>
  <si>
    <t>15-64 years ;  P25 - PNILF who wanted work and could start within four weeks ;  Persons ;</t>
  </si>
  <si>
    <t>15-64 years ;  P25 - PNILF who wanted work and could start within four weeks ;  &gt; Males ;</t>
  </si>
  <si>
    <t>15-64 years ;  P25 - PNILF who wanted work and could start within four weeks ;  &gt; Females ;</t>
  </si>
  <si>
    <t>15-64 years ;  P26 - Discouraged job seekers ;  Persons ;</t>
  </si>
  <si>
    <t>15-64 years ;  P26 - Discouraged job seekers ;  &gt; Males ;</t>
  </si>
  <si>
    <t>15-64 years ;  P26 - Discouraged job seekers ;  &gt; Females ;</t>
  </si>
  <si>
    <t>15-64 years ;  P27 - PNILF who wanted work but unavailable within four weeks ;  Persons ;</t>
  </si>
  <si>
    <t>15-64 years ;  P27 - PNILF who wanted work but unavailable within four weeks ;  &gt; Males ;</t>
  </si>
  <si>
    <t>15-64 years ;  P27 - PNILF who wanted work but unavailable within four weeks ;  &gt; Females ;</t>
  </si>
  <si>
    <t>15-64 years ;  P28 - PNILF who wanted work but were caring for children ;  Persons ;</t>
  </si>
  <si>
    <t>15-64 years ;  P28 - PNILF who wanted work but were caring for children ;  &gt; Males ;</t>
  </si>
  <si>
    <t>15-64 years ;  P28 - PNILF who wanted work but were caring for children ;  &gt; Females ;</t>
  </si>
  <si>
    <t>15-64 years ;  P29 - PNILF whose last job was less than 10 years ago ;  Persons ;</t>
  </si>
  <si>
    <t>15-64 years ;  P29 - PNILF whose last job was less than 10 years ago ;  &gt; Males ;</t>
  </si>
  <si>
    <t>15-64 years ;  P29 - PNILF whose last job was less than 10 years ago ;  &gt; Females ;</t>
  </si>
  <si>
    <t>15-64 years ;  P30 - Potential workers ;  Persons ;</t>
  </si>
  <si>
    <t>15-64 years ;  P30 - Potential workers ;  &gt; Males ;</t>
  </si>
  <si>
    <t>15-64 years ;  P30 - Potential workers ;  &gt; Females ;</t>
  </si>
  <si>
    <t>15-64 years ;  P31 - Potential workers with job attachment ;  Persons ;</t>
  </si>
  <si>
    <t>15-64 years ;  P31 - Potential workers with job attachment ;  &gt; Males ;</t>
  </si>
  <si>
    <t>15-64 years ;  P31 - Potential workers with job attachment ;  &gt; Females ;</t>
  </si>
  <si>
    <t>15-64 years ;  P32 - Potential workers without job attachment ;  Persons ;</t>
  </si>
  <si>
    <t>15-64 years ;  P32 - Potential workers without job attachment ;  &gt; Males ;</t>
  </si>
  <si>
    <t>15-64 years ;  P32 - Potential workers without job attachment ;  &gt; Females ;</t>
  </si>
  <si>
    <t>15-64 years ;  P33 - People with job attachment ;  Persons ;</t>
  </si>
  <si>
    <t>15-64 years ;  P33 - People with job attachment ;  &gt; Males ;</t>
  </si>
  <si>
    <t>15-64 years ;  P33 - People with job attachment ;  &gt; Females ;</t>
  </si>
  <si>
    <t>15-64 years ;  P34 - People without job attachment ;  Persons ;</t>
  </si>
  <si>
    <t>15-64 years ;  P34 - People without job attachment ;  &gt; Males ;</t>
  </si>
  <si>
    <t>15-64 years ;  P34 - People without job attachment ;  &gt; Females ;</t>
  </si>
  <si>
    <t>15-64 years ;  P35 - PNILF with marginal attachment to the labour force (historical ver.) ;  Persons ;</t>
  </si>
  <si>
    <t>15-64 years ;  P35 - PNILF with marginal attachment to the labour force (historical ver.) ;  &gt; Males ;</t>
  </si>
  <si>
    <t>15-64 years ;  P35 - PNILF with marginal attachment to the labour force (historical ver.) ;  &gt; Females ;</t>
  </si>
  <si>
    <t>&gt; 15-24 years ;  P01 - Civilian population ;  Persons ;</t>
  </si>
  <si>
    <t>&gt; 15-24 years ;  P01 - Civilian population ;  &gt; Males ;</t>
  </si>
  <si>
    <t>&gt; 15-24 years ;  P01 - Civilian population ;  &gt; Females ;</t>
  </si>
  <si>
    <t>&gt; 15-24 years ;  P02 - Employed people ;  Persons ;</t>
  </si>
  <si>
    <t>&gt; 15-24 years ;  P02 - Employed people ;  &gt; Males ;</t>
  </si>
  <si>
    <t>&gt; 15-24 years ;  P02 - Employed people ;  &gt; Females ;</t>
  </si>
  <si>
    <t>&gt; 15-24 years ;  P03 - Employed people who would prefer more hours ;  Persons ;</t>
  </si>
  <si>
    <t>&gt; 15-24 years ;  P03 - Employed people who would prefer more hours ;  &gt; Males ;</t>
  </si>
  <si>
    <t>&gt; 15-24 years ;  P03 - Employed people who would prefer more hours ;  &gt; Females ;</t>
  </si>
  <si>
    <t>&gt; 15-24 years ;  P04 - Part-time workers who would prefer more hours ;  Persons ;</t>
  </si>
  <si>
    <t>&gt; 15-24 years ;  P04 - Part-time workers who would prefer more hours ;  &gt; Males ;</t>
  </si>
  <si>
    <t>&gt; 15-24 years ;  P04 - Part-time workers who would prefer more hours ;  &gt; Females ;</t>
  </si>
  <si>
    <t>&gt; 15-24 years ;  P05 - Part-time workers who would prefer full-time hours ;  Persons ;</t>
  </si>
  <si>
    <t>&gt; 15-24 years ;  P05 - Part-time workers who would prefer full-time hours ;  &gt; Males ;</t>
  </si>
  <si>
    <t>&gt; 15-24 years ;  P05 - Part-time workers who would prefer full-time hours ;  &gt; Females ;</t>
  </si>
  <si>
    <t>&gt; 15-24 years ;  P06 - Underemployed workers ;  Persons ;</t>
  </si>
  <si>
    <t>&gt; 15-24 years ;  P06 - Underemployed workers ;  &gt; Males ;</t>
  </si>
  <si>
    <t>&gt; 15-24 years ;  P06 - Underemployed workers ;  &gt; Females ;</t>
  </si>
  <si>
    <t>&gt; 15-24 years ;  P07 - Underemployed part-time workers ;  Persons ;</t>
  </si>
  <si>
    <t>&gt; 15-24 years ;  P07 - Underemployed part-time workers ;  &gt; Males ;</t>
  </si>
  <si>
    <t>&gt; 15-24 years ;  P07 - Underemployed part-time workers ;  &gt; Females ;</t>
  </si>
  <si>
    <t>&gt; 15-24 years ;  P08 - People who started current job In the last year ;  Persons ;</t>
  </si>
  <si>
    <t>&gt; 15-24 years ;  P08 - People who started current job In the last year ;  &gt; Males ;</t>
  </si>
  <si>
    <t>&gt; 15-24 years ;  P08 - People who started current job In the last year ;  &gt; Females ;</t>
  </si>
  <si>
    <t>&gt; 15-24 years ;  P09 - People employed in current job for a year or more ;  Persons ;</t>
  </si>
  <si>
    <t>&gt; 15-24 years ;  P09 - People employed in current job for a year or more ;  &gt; Males ;</t>
  </si>
  <si>
    <t>&gt; 15-24 years ;  P09 - People employed in current job for a year or more ;  &gt; Females ;</t>
  </si>
  <si>
    <t>&gt; 15-24 years ;  P10 - Employees who started current job In the last year ;  Persons ;</t>
  </si>
  <si>
    <t>&gt; 15-24 years ;  P10 - Employees who started current job In the last year ;  &gt; Males ;</t>
  </si>
  <si>
    <t>&gt; 15-24 years ;  P10 - Employees who started current job In the last year ;  &gt; Females ;</t>
  </si>
  <si>
    <t>&gt; 15-24 years ;  P11 - Employees in current job for a year or more ;  Persons ;</t>
  </si>
  <si>
    <t>&gt; 15-24 years ;  P11 - Employees in current job for a year or more ;  &gt; Males ;</t>
  </si>
  <si>
    <t>&gt; 15-24 years ;  P11 - Employees in current job for a year or more ;  &gt; Females ;</t>
  </si>
  <si>
    <t>&gt; 15-24 years ;  P12 - Looked for work while in current job over the last year ;  Persons ;</t>
  </si>
  <si>
    <t>&gt; 15-24 years ;  P12 - Looked for work while in current job over the last year ;  &gt; Males ;</t>
  </si>
  <si>
    <t>&gt; 15-24 years ;  P12 - Looked for work while in current job over the last year ;  &gt; Females ;</t>
  </si>
  <si>
    <t>&gt; 15-24 years ;  P13 - People who worked at some time during the last year ;  Persons ;</t>
  </si>
  <si>
    <t>&gt; 15-24 years ;  P13 - People who worked at some time during the last year ;  &gt; Males ;</t>
  </si>
  <si>
    <t>&gt; 15-24 years ;  P13 - People who worked at some time during the last year ;  &gt; Females ;</t>
  </si>
  <si>
    <t>&gt; 15-24 years ;  P14 - People who were working 12 months ago ;  Persons ;</t>
  </si>
  <si>
    <t>Unit</t>
  </si>
  <si>
    <t>Series Type</t>
  </si>
  <si>
    <t>Data Type</t>
  </si>
  <si>
    <t>Frequency</t>
  </si>
  <si>
    <t>Collection Month</t>
  </si>
  <si>
    <t>Series Start</t>
  </si>
  <si>
    <t>Series End</t>
  </si>
  <si>
    <t>No. Obs</t>
  </si>
  <si>
    <t>Series ID</t>
  </si>
  <si>
    <t>000</t>
  </si>
  <si>
    <t>Original</t>
  </si>
  <si>
    <t>STOCK</t>
  </si>
  <si>
    <t>A126094922J</t>
  </si>
  <si>
    <t>A126110042V</t>
  </si>
  <si>
    <t>A126102482X</t>
  </si>
  <si>
    <t>A126094878K</t>
  </si>
  <si>
    <t>A126109998R</t>
  </si>
  <si>
    <t>A126102438R</t>
  </si>
  <si>
    <t>A126094926T</t>
  </si>
  <si>
    <t>A126110046C</t>
  </si>
  <si>
    <t>A126102486J</t>
  </si>
  <si>
    <t>A126094930J</t>
  </si>
  <si>
    <t>A126110050V</t>
  </si>
  <si>
    <t>A126102490X</t>
  </si>
  <si>
    <t>A126094882A</t>
  </si>
  <si>
    <t>A126110002A</t>
  </si>
  <si>
    <t>A126102442F</t>
  </si>
  <si>
    <t>A126094886K</t>
  </si>
  <si>
    <t>A126110006K</t>
  </si>
  <si>
    <t>A126102446R</t>
  </si>
  <si>
    <t>A126094910X</t>
  </si>
  <si>
    <t>A126110030K</t>
  </si>
  <si>
    <t>A126102470R</t>
  </si>
  <si>
    <t>A126094858A</t>
  </si>
  <si>
    <t>A126109978F</t>
  </si>
  <si>
    <t>A126102418F</t>
  </si>
  <si>
    <t>A126094934T</t>
  </si>
  <si>
    <t>A126110054C</t>
  </si>
  <si>
    <t>A126102494J</t>
  </si>
  <si>
    <t>A126094914J</t>
  </si>
  <si>
    <t>A126110034V</t>
  </si>
  <si>
    <t>A126102474X</t>
  </si>
  <si>
    <t>A126094946A</t>
  </si>
  <si>
    <t>A126110066L</t>
  </si>
  <si>
    <t>A126102506F</t>
  </si>
  <si>
    <t>A126094862T</t>
  </si>
  <si>
    <t>A126109982W</t>
  </si>
  <si>
    <t>A126102422W</t>
  </si>
  <si>
    <t>A126094818J</t>
  </si>
  <si>
    <t>A126109938L</t>
  </si>
  <si>
    <t>A126102378X</t>
  </si>
  <si>
    <t>A126094838T</t>
  </si>
  <si>
    <t>A126109958W</t>
  </si>
  <si>
    <t>A126102398J</t>
  </si>
  <si>
    <t>A126094890A</t>
  </si>
  <si>
    <t>A126110010A</t>
  </si>
  <si>
    <t>A126102450F</t>
  </si>
  <si>
    <t>A126094842J</t>
  </si>
  <si>
    <t>A126109962L</t>
  </si>
  <si>
    <t>A126102402L</t>
  </si>
  <si>
    <t>A126094894K</t>
  </si>
  <si>
    <t>A126110014K</t>
  </si>
  <si>
    <t>A126102454R</t>
  </si>
  <si>
    <t>A126094898V</t>
  </si>
  <si>
    <t>A126110018V</t>
  </si>
  <si>
    <t>A126102458X</t>
  </si>
  <si>
    <t>A126094950T</t>
  </si>
  <si>
    <t>A126110070C</t>
  </si>
  <si>
    <t>A126102510W</t>
  </si>
  <si>
    <t>A126094822X</t>
  </si>
  <si>
    <t>A126109942C</t>
  </si>
  <si>
    <t>A126102382R</t>
  </si>
  <si>
    <t>A126094938A</t>
  </si>
  <si>
    <t>A126110058L</t>
  </si>
  <si>
    <t>A126102498T</t>
  </si>
  <si>
    <t>A126094942T</t>
  </si>
  <si>
    <t>A126110062C</t>
  </si>
  <si>
    <t>A126102502W</t>
  </si>
  <si>
    <t>A126094830X</t>
  </si>
  <si>
    <t>A126109950C</t>
  </si>
  <si>
    <t>A126102390R</t>
  </si>
  <si>
    <t>A126094866A</t>
  </si>
  <si>
    <t>A126109986F</t>
  </si>
  <si>
    <t>A126102426F</t>
  </si>
  <si>
    <t>A126094902X</t>
  </si>
  <si>
    <t>A126110022K</t>
  </si>
  <si>
    <t>A126102462R</t>
  </si>
  <si>
    <t>A126094954A</t>
  </si>
  <si>
    <t>A126110074L</t>
  </si>
  <si>
    <t>A126102514F</t>
  </si>
  <si>
    <t>A126094826J</t>
  </si>
  <si>
    <t>A126109946L</t>
  </si>
  <si>
    <t>A126102386X</t>
  </si>
  <si>
    <t>A126094906J</t>
  </si>
  <si>
    <t>A126110026V</t>
  </si>
  <si>
    <t>A126102466X</t>
  </si>
  <si>
    <t>A126094918T</t>
  </si>
  <si>
    <t>A126110038C</t>
  </si>
  <si>
    <t>A126102478J</t>
  </si>
  <si>
    <t>A126094850J</t>
  </si>
  <si>
    <t>A126109970L</t>
  </si>
  <si>
    <t>A126102410L</t>
  </si>
  <si>
    <t>A126094834J</t>
  </si>
  <si>
    <t>A126109954L</t>
  </si>
  <si>
    <t>A126102394X</t>
  </si>
  <si>
    <t>A126094870T</t>
  </si>
  <si>
    <t>A126109990W</t>
  </si>
  <si>
    <t>A126102430W</t>
  </si>
  <si>
    <t>A126094846T</t>
  </si>
  <si>
    <t>A126109966W</t>
  </si>
  <si>
    <t>A126102406W</t>
  </si>
  <si>
    <t>A126094874A</t>
  </si>
  <si>
    <t>A126109994F</t>
  </si>
  <si>
    <t>A126102434F</t>
  </si>
  <si>
    <t>A126094854T</t>
  </si>
  <si>
    <t>A126109974W</t>
  </si>
  <si>
    <t>A126102414W</t>
  </si>
  <si>
    <t>A126098702C</t>
  </si>
  <si>
    <t>A126113822L</t>
  </si>
  <si>
    <t>A126106262V</t>
  </si>
  <si>
    <t>A126098658F</t>
  </si>
  <si>
    <t>A126113778R</t>
  </si>
  <si>
    <t>A126106218K</t>
  </si>
  <si>
    <t>A126098706L</t>
  </si>
  <si>
    <t>A126113826W</t>
  </si>
  <si>
    <t>A126106266C</t>
  </si>
  <si>
    <t>A126098710C</t>
  </si>
  <si>
    <t>A126113830L</t>
  </si>
  <si>
    <t>A126106270V</t>
  </si>
  <si>
    <t>A126098662W</t>
  </si>
  <si>
    <t>A126113782F</t>
  </si>
  <si>
    <t>A126106222A</t>
  </si>
  <si>
    <t>A126098666F</t>
  </si>
  <si>
    <t>A126113786R</t>
  </si>
  <si>
    <t>A126106226K</t>
  </si>
  <si>
    <t>A126098690F</t>
  </si>
  <si>
    <t>A126113810C</t>
  </si>
  <si>
    <t>A126106250K</t>
  </si>
  <si>
    <t>A126098638W</t>
  </si>
  <si>
    <t>A126113758F</t>
  </si>
  <si>
    <t>A126106198L</t>
  </si>
  <si>
    <t>A126098714L</t>
  </si>
  <si>
    <t>A126113834W</t>
  </si>
  <si>
    <t>A126106274C</t>
  </si>
  <si>
    <t>A126098694R</t>
  </si>
  <si>
    <t>A126113814L</t>
  </si>
  <si>
    <t>A126106254V</t>
  </si>
  <si>
    <t>A126098726W</t>
  </si>
  <si>
    <t>A126113846F</t>
  </si>
  <si>
    <t>A126106286L</t>
  </si>
  <si>
    <t>A126098642L</t>
  </si>
  <si>
    <t>A126113762W</t>
  </si>
  <si>
    <t>A126106202T</t>
  </si>
  <si>
    <t>A126098598R</t>
  </si>
  <si>
    <t>A126113718L</t>
  </si>
  <si>
    <t>A126106158V</t>
  </si>
  <si>
    <t>A126098618L</t>
  </si>
  <si>
    <t>A126113738W</t>
  </si>
  <si>
    <t>A126106178C</t>
  </si>
  <si>
    <t>A126098670W</t>
  </si>
  <si>
    <t>A126113790F</t>
  </si>
  <si>
    <t>A126106230A</t>
  </si>
  <si>
    <t>A126098622C</t>
  </si>
  <si>
    <t>A126113742L</t>
  </si>
  <si>
    <t>A126106182V</t>
  </si>
  <si>
    <t>A126098674F</t>
  </si>
  <si>
    <t>A126113794R</t>
  </si>
  <si>
    <t>A126106234K</t>
  </si>
  <si>
    <t>A126098678R</t>
  </si>
  <si>
    <t>A126113798X</t>
  </si>
  <si>
    <t>A126106238V</t>
  </si>
  <si>
    <t>A126098730L</t>
  </si>
  <si>
    <t>A126113850W</t>
  </si>
  <si>
    <t>A126106290C</t>
  </si>
  <si>
    <t>A126098602V</t>
  </si>
  <si>
    <t>A126113722C</t>
  </si>
  <si>
    <t>A126106162K</t>
  </si>
  <si>
    <t>A126098718W</t>
  </si>
  <si>
    <t>A126113838F</t>
  </si>
  <si>
    <t>A126106278L</t>
  </si>
  <si>
    <t>A126098722L</t>
  </si>
  <si>
    <t>A126113842W</t>
  </si>
  <si>
    <t>A126106282C</t>
  </si>
  <si>
    <t>A126098610V</t>
  </si>
  <si>
    <t>A126113730C</t>
  </si>
  <si>
    <t>A126106170K</t>
  </si>
  <si>
    <t>A126098646W</t>
  </si>
  <si>
    <t>A126113766F</t>
  </si>
  <si>
    <t>A126106206A</t>
  </si>
  <si>
    <t>A126098682F</t>
  </si>
  <si>
    <t>A126113802C</t>
  </si>
  <si>
    <t>A126106242K</t>
  </si>
  <si>
    <t>A126098734W</t>
  </si>
  <si>
    <t>A126113854F</t>
  </si>
  <si>
    <t>A126106294L</t>
  </si>
  <si>
    <t>A126098606C</t>
  </si>
  <si>
    <t>A126113726L</t>
  </si>
  <si>
    <t>A126106166V</t>
  </si>
  <si>
    <t>A126098686R</t>
  </si>
  <si>
    <t>A126113806L</t>
  </si>
  <si>
    <t>A126106246V</t>
  </si>
  <si>
    <t>A126098698X</t>
  </si>
  <si>
    <t>A126113818W</t>
  </si>
  <si>
    <t>A126106258C</t>
  </si>
  <si>
    <t>A126098630C</t>
  </si>
  <si>
    <t>A126113750L</t>
  </si>
  <si>
    <t>A126106190V</t>
  </si>
  <si>
    <t>A126098614C</t>
  </si>
  <si>
    <t>A126113734L</t>
  </si>
  <si>
    <t>A126106174V</t>
  </si>
  <si>
    <t>A126098650L</t>
  </si>
  <si>
    <t>A126113770W</t>
  </si>
  <si>
    <t>A126106210T</t>
  </si>
  <si>
    <t>A126098626L</t>
  </si>
  <si>
    <t>A126113746W</t>
  </si>
  <si>
    <t>A126106186C</t>
  </si>
  <si>
    <t>A126098654W</t>
  </si>
  <si>
    <t>A126113774F</t>
  </si>
  <si>
    <t>A126106214A</t>
  </si>
  <si>
    <t>A126098634L</t>
  </si>
  <si>
    <t>A126113754W</t>
  </si>
  <si>
    <t>A126106194C</t>
  </si>
  <si>
    <t>A126096182X</t>
  </si>
  <si>
    <t>A126111302W</t>
  </si>
  <si>
    <t>A126103742A</t>
  </si>
  <si>
    <t>A126096138R</t>
  </si>
  <si>
    <t>A126111258X</t>
  </si>
  <si>
    <t>A126103698C</t>
  </si>
  <si>
    <t>A126096186J</t>
  </si>
  <si>
    <t>A126111306F</t>
  </si>
  <si>
    <t>A126103746K</t>
  </si>
  <si>
    <t>A126096190X</t>
  </si>
  <si>
    <t>A126111310W</t>
  </si>
  <si>
    <t>A126103750A</t>
  </si>
  <si>
    <t>A126096142F</t>
  </si>
  <si>
    <t>A126111262R</t>
  </si>
  <si>
    <t>A126103702J</t>
  </si>
  <si>
    <t>A126096146R</t>
  </si>
  <si>
    <t>A126111266X</t>
  </si>
  <si>
    <t>A126103706T</t>
  </si>
  <si>
    <t>A126096170R</t>
  </si>
  <si>
    <t>A126111290X</t>
  </si>
  <si>
    <t>A126103730T</t>
  </si>
  <si>
    <t>A126096118F</t>
  </si>
  <si>
    <t>A126111238R</t>
  </si>
  <si>
    <t>A126103678V</t>
  </si>
  <si>
    <t>A126096194J</t>
  </si>
  <si>
    <t>A126111314F</t>
  </si>
  <si>
    <t>A126103754K</t>
  </si>
  <si>
    <t>A126096174X</t>
  </si>
  <si>
    <t>A126111294J</t>
  </si>
  <si>
    <t>A126103734A</t>
  </si>
  <si>
    <t>A126096206F</t>
  </si>
  <si>
    <t>A126111326R</t>
  </si>
  <si>
    <t>A126103766V</t>
  </si>
  <si>
    <t>A126096122W</t>
  </si>
  <si>
    <t>A126111242F</t>
  </si>
  <si>
    <t>A126103682K</t>
  </si>
  <si>
    <t>A126096078X</t>
  </si>
  <si>
    <t>A126111198J</t>
  </si>
  <si>
    <t>A126103638A</t>
  </si>
  <si>
    <t>A126096098J</t>
  </si>
  <si>
    <t>&gt; 15-24 years ;  P14 - People who were working 12 months ago ;  &gt; Males ;</t>
  </si>
  <si>
    <t>&gt; 15-24 years ;  P14 - People who were working 12 months ago ;  &gt; Females ;</t>
  </si>
  <si>
    <t>&gt; 15-24 years ;  P15 - People currently employed and employed 12 months ago ;  Persons ;</t>
  </si>
  <si>
    <t>&gt; 15-24 years ;  P15 - People currently employed and employed 12 months ago ;  &gt; Males ;</t>
  </si>
  <si>
    <t>&gt; 15-24 years ;  P15 - People currently employed and employed 12 months ago ;  &gt; Females ;</t>
  </si>
  <si>
    <t>&gt; 15-24 years ;  P16 - People who left, lost or worked multiple jobs last year ;  Persons ;</t>
  </si>
  <si>
    <t>&gt; 15-24 years ;  P16 - People who left, lost or worked multiple jobs last year ;  &gt; Males ;</t>
  </si>
  <si>
    <t>&gt; 15-24 years ;  P16 - People who left, lost or worked multiple jobs last year ;  &gt; Females ;</t>
  </si>
  <si>
    <t>&gt; 15-24 years ;  P17 - People who left or lost a job last year ;  Persons ;</t>
  </si>
  <si>
    <t>&gt; 15-24 years ;  P17 - People who left or lost a job last year ;  &gt; Males ;</t>
  </si>
  <si>
    <t>&gt; 15-24 years ;  P17 - People who left or lost a job last year ;  &gt; Females ;</t>
  </si>
  <si>
    <t>&gt; 15-24 years ;  P18 - Employed people who left or lost a job last year ;  Persons ;</t>
  </si>
  <si>
    <t>&gt; 15-24 years ;  P18 - Employed people who left or lost a job last year ;  &gt; Males ;</t>
  </si>
  <si>
    <t>&gt; 15-24 years ;  P18 - Employed people who left or lost a job last year ;  &gt; Females ;</t>
  </si>
  <si>
    <t>&gt; 15-24 years ;  P19 - Unemployed people ;  Persons ;</t>
  </si>
  <si>
    <t>&gt; 15-24 years ;  P19 - Unemployed people ;  &gt; Males ;</t>
  </si>
  <si>
    <t>&gt; 15-24 years ;  P19 - Unemployed people ;  &gt; Females ;</t>
  </si>
  <si>
    <t>&gt; 15-24 years ;  P20 - People not in the labour force (PNILF) ;  Persons ;</t>
  </si>
  <si>
    <t>&gt; 15-24 years ;  P20 - People not in the labour force (PNILF) ;  &gt; Males ;</t>
  </si>
  <si>
    <t>&gt; 15-24 years ;  P20 - People not in the labour force (PNILF) ;  &gt; Females ;</t>
  </si>
  <si>
    <t>&gt; 15-24 years ;  P21 - PNILF who wanted to work ;  Persons ;</t>
  </si>
  <si>
    <t>&gt; 15-24 years ;  P21 - PNILF who wanted to work ;  &gt; Males ;</t>
  </si>
  <si>
    <t>&gt; 15-24 years ;  P21 - PNILF who wanted to work ;  &gt; Females ;</t>
  </si>
  <si>
    <t>&gt; 15-24 years ;  P22 - PNILF who looked for work ;  Persons ;</t>
  </si>
  <si>
    <t>&gt; 15-24 years ;  P22 - PNILF who looked for work ;  &gt; Males ;</t>
  </si>
  <si>
    <t>&gt; 15-24 years ;  P22 - PNILF who looked for work ;  &gt; Females ;</t>
  </si>
  <si>
    <t>&gt; 15-24 years ;  P23 - PNILF with marginal attachment to the labour force ;  Persons ;</t>
  </si>
  <si>
    <t>&gt; 15-24 years ;  P23 - PNILF with marginal attachment to the labour force ;  &gt; Males ;</t>
  </si>
  <si>
    <t>&gt; 15-24 years ;  P23 - PNILF with marginal attachment to the labour force ;  &gt; Females ;</t>
  </si>
  <si>
    <t>&gt; 15-24 years ;  P24 - PNILF who had a job to go or return to ;  Persons ;</t>
  </si>
  <si>
    <t>&gt; 15-24 years ;  P24 - PNILF who had a job to go or return to ;  &gt; Males ;</t>
  </si>
  <si>
    <t>&gt; 15-24 years ;  P24 - PNILF who had a job to go or return to ;  &gt; Females ;</t>
  </si>
  <si>
    <t>&gt; 15-24 years ;  P25 - PNILF who wanted work and could start within four weeks ;  Persons ;</t>
  </si>
  <si>
    <t>&gt; 15-24 years ;  P25 - PNILF who wanted work and could start within four weeks ;  &gt; Males ;</t>
  </si>
  <si>
    <t>&gt; 15-24 years ;  P25 - PNILF who wanted work and could start within four weeks ;  &gt; Females ;</t>
  </si>
  <si>
    <t>&gt; 15-24 years ;  P26 - Discouraged job seekers ;  Persons ;</t>
  </si>
  <si>
    <t>&gt; 15-24 years ;  P26 - Discouraged job seekers ;  &gt; Males ;</t>
  </si>
  <si>
    <t>&gt; 15-24 years ;  P26 - Discouraged job seekers ;  &gt; Females ;</t>
  </si>
  <si>
    <t>&gt; 15-24 years ;  P27 - PNILF who wanted work but unavailable within four weeks ;  Persons ;</t>
  </si>
  <si>
    <t>&gt; 15-24 years ;  P27 - PNILF who wanted work but unavailable within four weeks ;  &gt; Males ;</t>
  </si>
  <si>
    <t>&gt; 15-24 years ;  P27 - PNILF who wanted work but unavailable within four weeks ;  &gt; Females ;</t>
  </si>
  <si>
    <t>&gt; 15-24 years ;  P28 - PNILF who wanted work but were caring for children ;  Persons ;</t>
  </si>
  <si>
    <t>&gt; 15-24 years ;  P28 - PNILF who wanted work but were caring for children ;  &gt; Males ;</t>
  </si>
  <si>
    <t>&gt; 15-24 years ;  P28 - PNILF who wanted work but were caring for children ;  &gt; Females ;</t>
  </si>
  <si>
    <t>&gt; 15-24 years ;  P29 - PNILF whose last job was less than 10 years ago ;  Persons ;</t>
  </si>
  <si>
    <t>&gt; 15-24 years ;  P29 - PNILF whose last job was less than 10 years ago ;  &gt; Males ;</t>
  </si>
  <si>
    <t>&gt; 15-24 years ;  P29 - PNILF whose last job was less than 10 years ago ;  &gt; Females ;</t>
  </si>
  <si>
    <t>&gt; 15-24 years ;  P30 - Potential workers ;  Persons ;</t>
  </si>
  <si>
    <t>&gt; 15-24 years ;  P30 - Potential workers ;  &gt; Males ;</t>
  </si>
  <si>
    <t>&gt; 15-24 years ;  P30 - Potential workers ;  &gt; Females ;</t>
  </si>
  <si>
    <t>&gt; 15-24 years ;  P31 - Potential workers with job attachment ;  Persons ;</t>
  </si>
  <si>
    <t>&gt; 15-24 years ;  P31 - Potential workers with job attachment ;  &gt; Males ;</t>
  </si>
  <si>
    <t>&gt; 15-24 years ;  P31 - Potential workers with job attachment ;  &gt; Females ;</t>
  </si>
  <si>
    <t>&gt; 15-24 years ;  P32 - Potential workers without job attachment ;  Persons ;</t>
  </si>
  <si>
    <t>&gt; 15-24 years ;  P32 - Potential workers without job attachment ;  &gt; Males ;</t>
  </si>
  <si>
    <t>&gt; 15-24 years ;  P32 - Potential workers without job attachment ;  &gt; Females ;</t>
  </si>
  <si>
    <t>&gt; 15-24 years ;  P33 - People with job attachment ;  Persons ;</t>
  </si>
  <si>
    <t>&gt; 15-24 years ;  P33 - People with job attachment ;  &gt; Males ;</t>
  </si>
  <si>
    <t>&gt; 15-24 years ;  P33 - People with job attachment ;  &gt; Females ;</t>
  </si>
  <si>
    <t>&gt; 15-24 years ;  P34 - People without job attachment ;  Persons ;</t>
  </si>
  <si>
    <t>&gt; 15-24 years ;  P34 - People without job attachment ;  &gt; Males ;</t>
  </si>
  <si>
    <t>&gt; 15-24 years ;  P34 - People without job attachment ;  &gt; Females ;</t>
  </si>
  <si>
    <t>&gt; 15-24 years ;  P35 - PNILF with marginal attachment to the labour force (historical ver.) ;  Persons ;</t>
  </si>
  <si>
    <t>&gt; 15-24 years ;  P35 - PNILF with marginal attachment to the labour force (historical ver.) ;  &gt; Males ;</t>
  </si>
  <si>
    <t>&gt; 15-24 years ;  P35 - PNILF with marginal attachment to the labour force (historical ver.) ;  &gt; Females ;</t>
  </si>
  <si>
    <t>&gt; 25-44 years ;  P01 - Civilian population ;  Persons ;</t>
  </si>
  <si>
    <t>&gt; 25-44 years ;  P01 - Civilian population ;  &gt; Males ;</t>
  </si>
  <si>
    <t>&gt; 25-44 years ;  P01 - Civilian population ;  &gt; Females ;</t>
  </si>
  <si>
    <t>&gt; 25-44 years ;  P02 - Employed people ;  Persons ;</t>
  </si>
  <si>
    <t>&gt; 25-44 years ;  P02 - Employed people ;  &gt; Males ;</t>
  </si>
  <si>
    <t>&gt; 25-44 years ;  P02 - Employed people ;  &gt; Females ;</t>
  </si>
  <si>
    <t>&gt; 25-44 years ;  P03 - Employed people who would prefer more hours ;  Persons ;</t>
  </si>
  <si>
    <t>&gt; 25-44 years ;  P03 - Employed people who would prefer more hours ;  &gt; Males ;</t>
  </si>
  <si>
    <t>&gt; 25-44 years ;  P03 - Employed people who would prefer more hours ;  &gt; Females ;</t>
  </si>
  <si>
    <t>&gt; 25-44 years ;  P04 - Part-time workers who would prefer more hours ;  Persons ;</t>
  </si>
  <si>
    <t>&gt; 25-44 years ;  P04 - Part-time workers who would prefer more hours ;  &gt; Males ;</t>
  </si>
  <si>
    <t>&gt; 25-44 years ;  P04 - Part-time workers who would prefer more hours ;  &gt; Females ;</t>
  </si>
  <si>
    <t>&gt; 25-44 years ;  P05 - Part-time workers who would prefer full-time hours ;  Persons ;</t>
  </si>
  <si>
    <t>&gt; 25-44 years ;  P05 - Part-time workers who would prefer full-time hours ;  &gt; Males ;</t>
  </si>
  <si>
    <t>&gt; 25-44 years ;  P05 - Part-time workers who would prefer full-time hours ;  &gt; Females ;</t>
  </si>
  <si>
    <t>&gt; 25-44 years ;  P06 - Underemployed workers ;  Persons ;</t>
  </si>
  <si>
    <t>&gt; 25-44 years ;  P06 - Underemployed workers ;  &gt; Males ;</t>
  </si>
  <si>
    <t>&gt; 25-44 years ;  P06 - Underemployed workers ;  &gt; Females ;</t>
  </si>
  <si>
    <t>&gt; 25-44 years ;  P07 - Underemployed part-time workers ;  Persons ;</t>
  </si>
  <si>
    <t>&gt; 25-44 years ;  P07 - Underemployed part-time workers ;  &gt; Males ;</t>
  </si>
  <si>
    <t>&gt; 25-44 years ;  P07 - Underemployed part-time workers ;  &gt; Females ;</t>
  </si>
  <si>
    <t>&gt; 25-44 years ;  P08 - People who started current job In the last year ;  Persons ;</t>
  </si>
  <si>
    <t>&gt; 25-44 years ;  P08 - People who started current job In the last year ;  &gt; Males ;</t>
  </si>
  <si>
    <t>&gt; 25-44 years ;  P08 - People who started current job In the last year ;  &gt; Females ;</t>
  </si>
  <si>
    <t>&gt; 25-44 years ;  P09 - People employed in current job for a year or more ;  Persons ;</t>
  </si>
  <si>
    <t>&gt; 25-44 years ;  P09 - People employed in current job for a year or more ;  &gt; Males ;</t>
  </si>
  <si>
    <t>&gt; 25-44 years ;  P09 - People employed in current job for a year or more ;  &gt; Females ;</t>
  </si>
  <si>
    <t>&gt; 25-44 years ;  P10 - Employees who started current job In the last year ;  Persons ;</t>
  </si>
  <si>
    <t>&gt; 25-44 years ;  P10 - Employees who started current job In the last year ;  &gt; Males ;</t>
  </si>
  <si>
    <t>&gt; 25-44 years ;  P10 - Employees who started current job In the last year ;  &gt; Females ;</t>
  </si>
  <si>
    <t>&gt; 25-44 years ;  P11 - Employees in current job for a year or more ;  Persons ;</t>
  </si>
  <si>
    <t>&gt; 25-44 years ;  P11 - Employees in current job for a year or more ;  &gt; Males ;</t>
  </si>
  <si>
    <t>&gt; 25-44 years ;  P11 - Employees in current job for a year or more ;  &gt; Females ;</t>
  </si>
  <si>
    <t>&gt; 25-44 years ;  P12 - Looked for work while in current job over the last year ;  Persons ;</t>
  </si>
  <si>
    <t>&gt; 25-44 years ;  P12 - Looked for work while in current job over the last year ;  &gt; Males ;</t>
  </si>
  <si>
    <t>&gt; 25-44 years ;  P12 - Looked for work while in current job over the last year ;  &gt; Females ;</t>
  </si>
  <si>
    <t>&gt; 25-44 years ;  P13 - People who worked at some time during the last year ;  Persons ;</t>
  </si>
  <si>
    <t>&gt; 25-44 years ;  P13 - People who worked at some time during the last year ;  &gt; Males ;</t>
  </si>
  <si>
    <t>&gt; 25-44 years ;  P13 - People who worked at some time during the last year ;  &gt; Females ;</t>
  </si>
  <si>
    <t>&gt; 25-44 years ;  P14 - People who were working 12 months ago ;  Persons ;</t>
  </si>
  <si>
    <t>&gt; 25-44 years ;  P14 - People who were working 12 months ago ;  &gt; Males ;</t>
  </si>
  <si>
    <t>&gt; 25-44 years ;  P14 - People who were working 12 months ago ;  &gt; Females ;</t>
  </si>
  <si>
    <t>&gt; 25-44 years ;  P15 - People currently employed and employed 12 months ago ;  Persons ;</t>
  </si>
  <si>
    <t>&gt; 25-44 years ;  P15 - People currently employed and employed 12 months ago ;  &gt; Males ;</t>
  </si>
  <si>
    <t>&gt; 25-44 years ;  P15 - People currently employed and employed 12 months ago ;  &gt; Females ;</t>
  </si>
  <si>
    <t>&gt; 25-44 years ;  P16 - People who left, lost or worked multiple jobs last year ;  Persons ;</t>
  </si>
  <si>
    <t>&gt; 25-44 years ;  P16 - People who left, lost or worked multiple jobs last year ;  &gt; Males ;</t>
  </si>
  <si>
    <t>&gt; 25-44 years ;  P16 - People who left, lost or worked multiple jobs last year ;  &gt; Females ;</t>
  </si>
  <si>
    <t>&gt; 25-44 years ;  P17 - People who left or lost a job last year ;  Persons ;</t>
  </si>
  <si>
    <t>&gt; 25-44 years ;  P17 - People who left or lost a job last year ;  &gt; Males ;</t>
  </si>
  <si>
    <t>&gt; 25-44 years ;  P17 - People who left or lost a job last year ;  &gt; Females ;</t>
  </si>
  <si>
    <t>&gt; 25-44 years ;  P18 - Employed people who left or lost a job last year ;  Persons ;</t>
  </si>
  <si>
    <t>&gt; 25-44 years ;  P18 - Employed people who left or lost a job last year ;  &gt; Males ;</t>
  </si>
  <si>
    <t>&gt; 25-44 years ;  P18 - Employed people who left or lost a job last year ;  &gt; Females ;</t>
  </si>
  <si>
    <t>&gt; 25-44 years ;  P19 - Unemployed people ;  Persons ;</t>
  </si>
  <si>
    <t>&gt; 25-44 years ;  P19 - Unemployed people ;  &gt; Males ;</t>
  </si>
  <si>
    <t>&gt; 25-44 years ;  P19 - Unemployed people ;  &gt; Females ;</t>
  </si>
  <si>
    <t>&gt; 25-44 years ;  P20 - People not in the labour force (PNILF) ;  Persons ;</t>
  </si>
  <si>
    <t>&gt; 25-44 years ;  P20 - People not in the labour force (PNILF) ;  &gt; Males ;</t>
  </si>
  <si>
    <t>&gt; 25-44 years ;  P20 - People not in the labour force (PNILF) ;  &gt; Females ;</t>
  </si>
  <si>
    <t>&gt; 25-44 years ;  P21 - PNILF who wanted to work ;  Persons ;</t>
  </si>
  <si>
    <t>&gt; 25-44 years ;  P21 - PNILF who wanted to work ;  &gt; Males ;</t>
  </si>
  <si>
    <t>&gt; 25-44 years ;  P21 - PNILF who wanted to work ;  &gt; Females ;</t>
  </si>
  <si>
    <t>&gt; 25-44 years ;  P22 - PNILF who looked for work ;  Persons ;</t>
  </si>
  <si>
    <t>&gt; 25-44 years ;  P22 - PNILF who looked for work ;  &gt; Males ;</t>
  </si>
  <si>
    <t>&gt; 25-44 years ;  P22 - PNILF who looked for work ;  &gt; Females ;</t>
  </si>
  <si>
    <t>&gt; 25-44 years ;  P23 - PNILF with marginal attachment to the labour force ;  Persons ;</t>
  </si>
  <si>
    <t>&gt; 25-44 years ;  P23 - PNILF with marginal attachment to the labour force ;  &gt; Males ;</t>
  </si>
  <si>
    <t>&gt; 25-44 years ;  P23 - PNILF with marginal attachment to the labour force ;  &gt; Females ;</t>
  </si>
  <si>
    <t>&gt; 25-44 years ;  P24 - PNILF who had a job to go or return to ;  Persons ;</t>
  </si>
  <si>
    <t>&gt; 25-44 years ;  P24 - PNILF who had a job to go or return to ;  &gt; Males ;</t>
  </si>
  <si>
    <t>&gt; 25-44 years ;  P24 - PNILF who had a job to go or return to ;  &gt; Females ;</t>
  </si>
  <si>
    <t>&gt; 25-44 years ;  P25 - PNILF who wanted work and could start within four weeks ;  Persons ;</t>
  </si>
  <si>
    <t>&gt; 25-44 years ;  P25 - PNILF who wanted work and could start within four weeks ;  &gt; Males ;</t>
  </si>
  <si>
    <t>&gt; 25-44 years ;  P25 - PNILF who wanted work and could start within four weeks ;  &gt; Females ;</t>
  </si>
  <si>
    <t>&gt; 25-44 years ;  P26 - Discouraged job seekers ;  Persons ;</t>
  </si>
  <si>
    <t>&gt; 25-44 years ;  P26 - Discouraged job seekers ;  &gt; Males ;</t>
  </si>
  <si>
    <t>&gt; 25-44 years ;  P26 - Discouraged job seekers ;  &gt; Females ;</t>
  </si>
  <si>
    <t>&gt; 25-44 years ;  P27 - PNILF who wanted work but unavailable within four weeks ;  Persons ;</t>
  </si>
  <si>
    <t>&gt; 25-44 years ;  P27 - PNILF who wanted work but unavailable within four weeks ;  &gt; Males ;</t>
  </si>
  <si>
    <t>&gt; 25-44 years ;  P27 - PNILF who wanted work but unavailable within four weeks ;  &gt; Females ;</t>
  </si>
  <si>
    <t>&gt; 25-44 years ;  P28 - PNILF who wanted work but were caring for children ;  Persons ;</t>
  </si>
  <si>
    <t>&gt; 25-44 years ;  P28 - PNILF who wanted work but were caring for children ;  &gt; Males ;</t>
  </si>
  <si>
    <t>&gt; 25-44 years ;  P28 - PNILF who wanted work but were caring for children ;  &gt; Females ;</t>
  </si>
  <si>
    <t>&gt; 25-44 years ;  P29 - PNILF whose last job was less than 10 years ago ;  Persons ;</t>
  </si>
  <si>
    <t>&gt; 25-44 years ;  P29 - PNILF whose last job was less than 10 years ago ;  &gt; Males ;</t>
  </si>
  <si>
    <t>&gt; 25-44 years ;  P29 - PNILF whose last job was less than 10 years ago ;  &gt; Females ;</t>
  </si>
  <si>
    <t>&gt; 25-44 years ;  P30 - Potential workers ;  Persons ;</t>
  </si>
  <si>
    <t>&gt; 25-44 years ;  P30 - Potential workers ;  &gt; Males ;</t>
  </si>
  <si>
    <t>&gt; 25-44 years ;  P30 - Potential workers ;  &gt; Females ;</t>
  </si>
  <si>
    <t>&gt; 25-44 years ;  P31 - Potential workers with job attachment ;  Persons ;</t>
  </si>
  <si>
    <t>&gt; 25-44 years ;  P31 - Potential workers with job attachment ;  &gt; Males ;</t>
  </si>
  <si>
    <t>&gt; 25-44 years ;  P31 - Potential workers with job attachment ;  &gt; Females ;</t>
  </si>
  <si>
    <t>&gt; 25-44 years ;  P32 - Potential workers without job attachment ;  Persons ;</t>
  </si>
  <si>
    <t>&gt; 25-44 years ;  P32 - Potential workers without job attachment ;  &gt; Males ;</t>
  </si>
  <si>
    <t>&gt; 25-44 years ;  P32 - Potential workers without job attachment ;  &gt; Females ;</t>
  </si>
  <si>
    <t>&gt; 25-44 years ;  P33 - People with job attachment ;  Persons ;</t>
  </si>
  <si>
    <t>&gt; 25-44 years ;  P33 - People with job attachment ;  &gt; Males ;</t>
  </si>
  <si>
    <t>&gt; 25-44 years ;  P33 - People with job attachment ;  &gt; Females ;</t>
  </si>
  <si>
    <t>&gt; 25-44 years ;  P34 - People without job attachment ;  Persons ;</t>
  </si>
  <si>
    <t>&gt; 25-44 years ;  P34 - People without job attachment ;  &gt; Males ;</t>
  </si>
  <si>
    <t>&gt; 25-44 years ;  P34 - People without job attachment ;  &gt; Females ;</t>
  </si>
  <si>
    <t>&gt; 25-44 years ;  P35 - PNILF with marginal attachment to the labour force (historical ver.) ;  Persons ;</t>
  </si>
  <si>
    <t>&gt; 25-44 years ;  P35 - PNILF with marginal attachment to the labour force (historical ver.) ;  &gt; Males ;</t>
  </si>
  <si>
    <t>&gt; 25-44 years ;  P35 - PNILF with marginal attachment to the labour force (historical ver.) ;  &gt; Females ;</t>
  </si>
  <si>
    <t>&gt; 45-64 years ;  P01 - Civilian population ;  Persons ;</t>
  </si>
  <si>
    <t>&gt; 45-64 years ;  P01 - Civilian population ;  &gt; Males ;</t>
  </si>
  <si>
    <t>&gt; 45-64 years ;  P01 - Civilian population ;  &gt; Females ;</t>
  </si>
  <si>
    <t>&gt; 45-64 years ;  P02 - Employed people ;  Persons ;</t>
  </si>
  <si>
    <t>&gt; 45-64 years ;  P02 - Employed people ;  &gt; Males ;</t>
  </si>
  <si>
    <t>&gt; 45-64 years ;  P02 - Employed people ;  &gt; Females ;</t>
  </si>
  <si>
    <t>&gt; 45-64 years ;  P03 - Employed people who would prefer more hours ;  Persons ;</t>
  </si>
  <si>
    <t>&gt; 45-64 years ;  P03 - Employed people who would prefer more hours ;  &gt; Males ;</t>
  </si>
  <si>
    <t>&gt; 45-64 years ;  P03 - Employed people who would prefer more hours ;  &gt; Females ;</t>
  </si>
  <si>
    <t>&gt; 45-64 years ;  P04 - Part-time workers who would prefer more hours ;  Persons ;</t>
  </si>
  <si>
    <t>&gt; 45-64 years ;  P04 - Part-time workers who would prefer more hours ;  &gt; Males ;</t>
  </si>
  <si>
    <t>&gt; 45-64 years ;  P04 - Part-time workers who would prefer more hours ;  &gt; Females ;</t>
  </si>
  <si>
    <t>&gt; 45-64 years ;  P05 - Part-time workers who would prefer full-time hours ;  Persons ;</t>
  </si>
  <si>
    <t>&gt; 45-64 years ;  P05 - Part-time workers who would prefer full-time hours ;  &gt; Males ;</t>
  </si>
  <si>
    <t>&gt; 45-64 years ;  P05 - Part-time workers who would prefer full-time hours ;  &gt; Females ;</t>
  </si>
  <si>
    <t>&gt; 45-64 years ;  P06 - Underemployed workers ;  Persons ;</t>
  </si>
  <si>
    <t>&gt; 45-64 years ;  P06 - Underemployed workers ;  &gt; Males ;</t>
  </si>
  <si>
    <t>&gt; 45-64 years ;  P06 - Underemployed workers ;  &gt; Females ;</t>
  </si>
  <si>
    <t>&gt; 45-64 years ;  P07 - Underemployed part-time workers ;  Persons ;</t>
  </si>
  <si>
    <t>&gt; 45-64 years ;  P07 - Underemployed part-time workers ;  &gt; Males ;</t>
  </si>
  <si>
    <t>&gt; 45-64 years ;  P07 - Underemployed part-time workers ;  &gt; Females ;</t>
  </si>
  <si>
    <t>&gt; 45-64 years ;  P08 - People who started current job In the last year ;  Persons ;</t>
  </si>
  <si>
    <t>&gt; 45-64 years ;  P08 - People who started current job In the last year ;  &gt; Males ;</t>
  </si>
  <si>
    <t>&gt; 45-64 years ;  P08 - People who started current job In the last year ;  &gt; Females ;</t>
  </si>
  <si>
    <t>&gt; 45-64 years ;  P09 - People employed in current job for a year or more ;  Persons ;</t>
  </si>
  <si>
    <t>&gt; 45-64 years ;  P09 - People employed in current job for a year or more ;  &gt; Males ;</t>
  </si>
  <si>
    <t>&gt; 45-64 years ;  P09 - People employed in current job for a year or more ;  &gt; Females ;</t>
  </si>
  <si>
    <t>&gt; 45-64 years ;  P10 - Employees who started current job In the last year ;  Persons ;</t>
  </si>
  <si>
    <t>&gt; 45-64 years ;  P10 - Employees who started current job In the last year ;  &gt; Males ;</t>
  </si>
  <si>
    <t>&gt; 45-64 years ;  P10 - Employees who started current job In the last year ;  &gt; Females ;</t>
  </si>
  <si>
    <t>&gt; 45-64 years ;  P11 - Employees in current job for a year or more ;  Persons ;</t>
  </si>
  <si>
    <t>&gt; 45-64 years ;  P11 - Employees in current job for a year or more ;  &gt; Males ;</t>
  </si>
  <si>
    <t>&gt; 45-64 years ;  P11 - Employees in current job for a year or more ;  &gt; Females ;</t>
  </si>
  <si>
    <t>&gt; 45-64 years ;  P12 - Looked for work while in current job over the last year ;  Persons ;</t>
  </si>
  <si>
    <t>&gt; 45-64 years ;  P12 - Looked for work while in current job over the last year ;  &gt; Males ;</t>
  </si>
  <si>
    <t>&gt; 45-64 years ;  P12 - Looked for work while in current job over the last year ;  &gt; Females ;</t>
  </si>
  <si>
    <t>&gt; 45-64 years ;  P13 - People who worked at some time during the last year ;  Persons ;</t>
  </si>
  <si>
    <t>&gt; 45-64 years ;  P13 - People who worked at some time during the last year ;  &gt; Males ;</t>
  </si>
  <si>
    <t>&gt; 45-64 years ;  P13 - People who worked at some time during the last year ;  &gt; Females ;</t>
  </si>
  <si>
    <t>&gt; 45-64 years ;  P14 - People who were working 12 months ago ;  Persons ;</t>
  </si>
  <si>
    <t>&gt; 45-64 years ;  P14 - People who were working 12 months ago ;  &gt; Males ;</t>
  </si>
  <si>
    <t>&gt; 45-64 years ;  P14 - People who were working 12 months ago ;  &gt; Females ;</t>
  </si>
  <si>
    <t>&gt; 45-64 years ;  P15 - People currently employed and employed 12 months ago ;  Persons ;</t>
  </si>
  <si>
    <t>&gt; 45-64 years ;  P15 - People currently employed and employed 12 months ago ;  &gt; Males ;</t>
  </si>
  <si>
    <t>&gt; 45-64 years ;  P15 - People currently employed and employed 12 months ago ;  &gt; Females ;</t>
  </si>
  <si>
    <t>&gt; 45-64 years ;  P16 - People who left, lost or worked multiple jobs last year ;  Persons ;</t>
  </si>
  <si>
    <t>&gt; 45-64 years ;  P16 - People who left, lost or worked multiple jobs last year ;  &gt; Males ;</t>
  </si>
  <si>
    <t>&gt; 45-64 years ;  P16 - People who left, lost or worked multiple jobs last year ;  &gt; Females ;</t>
  </si>
  <si>
    <t>&gt; 45-64 years ;  P17 - People who left or lost a job last year ;  Persons ;</t>
  </si>
  <si>
    <t>&gt; 45-64 years ;  P17 - People who left or lost a job last year ;  &gt; Males ;</t>
  </si>
  <si>
    <t>&gt; 45-64 years ;  P17 - People who left or lost a job last year ;  &gt; Females ;</t>
  </si>
  <si>
    <t>&gt; 45-64 years ;  P18 - Employed people who left or lost a job last year ;  Persons ;</t>
  </si>
  <si>
    <t>&gt; 45-64 years ;  P18 - Employed people who left or lost a job last year ;  &gt; Males ;</t>
  </si>
  <si>
    <t>&gt; 45-64 years ;  P18 - Employed people who left or lost a job last year ;  &gt; Females ;</t>
  </si>
  <si>
    <t>&gt; 45-64 years ;  P19 - Unemployed people ;  Persons ;</t>
  </si>
  <si>
    <t>&gt; 45-64 years ;  P19 - Unemployed people ;  &gt; Males ;</t>
  </si>
  <si>
    <t>&gt; 45-64 years ;  P19 - Unemployed people ;  &gt; Females ;</t>
  </si>
  <si>
    <t>&gt; 45-64 years ;  P20 - People not in the labour force (PNILF) ;  Persons ;</t>
  </si>
  <si>
    <t>&gt; 45-64 years ;  P20 - People not in the labour force (PNILF) ;  &gt; Males ;</t>
  </si>
  <si>
    <t>&gt; 45-64 years ;  P20 - People not in the labour force (PNILF) ;  &gt; Females ;</t>
  </si>
  <si>
    <t>&gt; 45-64 years ;  P21 - PNILF who wanted to work ;  Persons ;</t>
  </si>
  <si>
    <t>&gt; 45-64 years ;  P21 - PNILF who wanted to work ;  &gt; Males ;</t>
  </si>
  <si>
    <t>&gt; 45-64 years ;  P21 - PNILF who wanted to work ;  &gt; Females ;</t>
  </si>
  <si>
    <t>&gt; 45-64 years ;  P22 - PNILF who looked for work ;  Persons ;</t>
  </si>
  <si>
    <t>&gt; 45-64 years ;  P22 - PNILF who looked for work ;  &gt; Males ;</t>
  </si>
  <si>
    <t>&gt; 45-64 years ;  P22 - PNILF who looked for work ;  &gt; Females ;</t>
  </si>
  <si>
    <t>&gt; 45-64 years ;  P23 - PNILF with marginal attachment to the labour force ;  Persons ;</t>
  </si>
  <si>
    <t>&gt; 45-64 years ;  P23 - PNILF with marginal attachment to the labour force ;  &gt; Males ;</t>
  </si>
  <si>
    <t>&gt; 45-64 years ;  P23 - PNILF with marginal attachment to the labour force ;  &gt; Females ;</t>
  </si>
  <si>
    <t>&gt; 45-64 years ;  P24 - PNILF who had a job to go or return to ;  Persons ;</t>
  </si>
  <si>
    <t>&gt; 45-64 years ;  P24 - PNILF who had a job to go or return to ;  &gt; Males ;</t>
  </si>
  <si>
    <t>&gt; 45-64 years ;  P24 - PNILF who had a job to go or return to ;  &gt; Females ;</t>
  </si>
  <si>
    <t>&gt; 45-64 years ;  P25 - PNILF who wanted work and could start within four weeks ;  Persons ;</t>
  </si>
  <si>
    <t>&gt; 45-64 years ;  P25 - PNILF who wanted work and could start within four weeks ;  &gt; Males ;</t>
  </si>
  <si>
    <t>&gt; 45-64 years ;  P25 - PNILF who wanted work and could start within four weeks ;  &gt; Females ;</t>
  </si>
  <si>
    <t>&gt; 45-64 years ;  P26 - Discouraged job seekers ;  Persons ;</t>
  </si>
  <si>
    <t>&gt; 45-64 years ;  P26 - Discouraged job seekers ;  &gt; Males ;</t>
  </si>
  <si>
    <t>&gt; 45-64 years ;  P26 - Discouraged job seekers ;  &gt; Females ;</t>
  </si>
  <si>
    <t>&gt; 45-64 years ;  P27 - PNILF who wanted work but unavailable within four weeks ;  Persons ;</t>
  </si>
  <si>
    <t>&gt; 45-64 years ;  P27 - PNILF who wanted work but unavailable within four weeks ;  &gt; Males ;</t>
  </si>
  <si>
    <t>A126111218F</t>
  </si>
  <si>
    <t>A126103658K</t>
  </si>
  <si>
    <t>A126096150F</t>
  </si>
  <si>
    <t>A126111270R</t>
  </si>
  <si>
    <t>A126103710J</t>
  </si>
  <si>
    <t>A126096102L</t>
  </si>
  <si>
    <t>A126111222W</t>
  </si>
  <si>
    <t>A126103662A</t>
  </si>
  <si>
    <t>A126096154R</t>
  </si>
  <si>
    <t>A126111274X</t>
  </si>
  <si>
    <t>A126103714T</t>
  </si>
  <si>
    <t>A126096158X</t>
  </si>
  <si>
    <t>A126111278J</t>
  </si>
  <si>
    <t>A126103718A</t>
  </si>
  <si>
    <t>A126096210W</t>
  </si>
  <si>
    <t>A126111330F</t>
  </si>
  <si>
    <t>A126103770K</t>
  </si>
  <si>
    <t>A126096082R</t>
  </si>
  <si>
    <t>A126111202L</t>
  </si>
  <si>
    <t>A126103642T</t>
  </si>
  <si>
    <t>A126096198T</t>
  </si>
  <si>
    <t>A126111318R</t>
  </si>
  <si>
    <t>A126103758V</t>
  </si>
  <si>
    <t>A126096202W</t>
  </si>
  <si>
    <t>A126111322F</t>
  </si>
  <si>
    <t>A126103762K</t>
  </si>
  <si>
    <t>A126096090R</t>
  </si>
  <si>
    <t>A126111210L</t>
  </si>
  <si>
    <t>A126103650T</t>
  </si>
  <si>
    <t>A126096126F</t>
  </si>
  <si>
    <t>A126111246R</t>
  </si>
  <si>
    <t>A126103686V</t>
  </si>
  <si>
    <t>A126096162R</t>
  </si>
  <si>
    <t>A126111282X</t>
  </si>
  <si>
    <t>A126103722T</t>
  </si>
  <si>
    <t>A126096214F</t>
  </si>
  <si>
    <t>A126111334R</t>
  </si>
  <si>
    <t>A126103774V</t>
  </si>
  <si>
    <t>A126096086X</t>
  </si>
  <si>
    <t>A126111206W</t>
  </si>
  <si>
    <t>A126103646A</t>
  </si>
  <si>
    <t>A126096166X</t>
  </si>
  <si>
    <t>A126111286J</t>
  </si>
  <si>
    <t>A126103726A</t>
  </si>
  <si>
    <t>A126096178J</t>
  </si>
  <si>
    <t>A126111298T</t>
  </si>
  <si>
    <t>A126103738K</t>
  </si>
  <si>
    <t>A126096110L</t>
  </si>
  <si>
    <t>A126111230W</t>
  </si>
  <si>
    <t>A126103670A</t>
  </si>
  <si>
    <t>A126096094X</t>
  </si>
  <si>
    <t>A126111214W</t>
  </si>
  <si>
    <t>A126103654A</t>
  </si>
  <si>
    <t>A126096130W</t>
  </si>
  <si>
    <t>A126111250F</t>
  </si>
  <si>
    <t>A126103690K</t>
  </si>
  <si>
    <t>A126096106W</t>
  </si>
  <si>
    <t>A126111226F</t>
  </si>
  <si>
    <t>A126103666K</t>
  </si>
  <si>
    <t>A126096134F</t>
  </si>
  <si>
    <t>A126111254R</t>
  </si>
  <si>
    <t>A126103694V</t>
  </si>
  <si>
    <t>A126096114W</t>
  </si>
  <si>
    <t>A126111234F</t>
  </si>
  <si>
    <t>A126103674K</t>
  </si>
  <si>
    <t>A126099962T</t>
  </si>
  <si>
    <t>A126115082C</t>
  </si>
  <si>
    <t>A126107522W</t>
  </si>
  <si>
    <t>A126099918J</t>
  </si>
  <si>
    <t>A126115038V</t>
  </si>
  <si>
    <t>A126107478X</t>
  </si>
  <si>
    <t>A126099966A</t>
  </si>
  <si>
    <t>A126115086L</t>
  </si>
  <si>
    <t>A126107526F</t>
  </si>
  <si>
    <t>A126099970T</t>
  </si>
  <si>
    <t>A126115090C</t>
  </si>
  <si>
    <t>A126107530W</t>
  </si>
  <si>
    <t>A126099922X</t>
  </si>
  <si>
    <t>A126115042K</t>
  </si>
  <si>
    <t>A126107482R</t>
  </si>
  <si>
    <t>A126099926J</t>
  </si>
  <si>
    <t>A126115046V</t>
  </si>
  <si>
    <t>A126107486X</t>
  </si>
  <si>
    <t>A126099950J</t>
  </si>
  <si>
    <t>A126115070V</t>
  </si>
  <si>
    <t>A126107510L</t>
  </si>
  <si>
    <t>A126099898K</t>
  </si>
  <si>
    <t>A126115018K</t>
  </si>
  <si>
    <t>A126107458R</t>
  </si>
  <si>
    <t>A126099974A</t>
  </si>
  <si>
    <t>A126115094L</t>
  </si>
  <si>
    <t>A126107534F</t>
  </si>
  <si>
    <t>A126099954T</t>
  </si>
  <si>
    <t>A126115074C</t>
  </si>
  <si>
    <t>A126107514W</t>
  </si>
  <si>
    <t>A126099986K</t>
  </si>
  <si>
    <t>A126115106K</t>
  </si>
  <si>
    <t>A126107546R</t>
  </si>
  <si>
    <t>A126099902R</t>
  </si>
  <si>
    <t>A126115022A</t>
  </si>
  <si>
    <t>A126107462F</t>
  </si>
  <si>
    <t>A126099858T</t>
  </si>
  <si>
    <t>A126114978A</t>
  </si>
  <si>
    <t>A126107418W</t>
  </si>
  <si>
    <t>A126099878A</t>
  </si>
  <si>
    <t>A126114998K</t>
  </si>
  <si>
    <t>A126107438F</t>
  </si>
  <si>
    <t>A126099930X</t>
  </si>
  <si>
    <t>A126115050K</t>
  </si>
  <si>
    <t>A126107490R</t>
  </si>
  <si>
    <t>A126099882T</t>
  </si>
  <si>
    <t>A126115002T</t>
  </si>
  <si>
    <t>A126107442W</t>
  </si>
  <si>
    <t>A126099934J</t>
  </si>
  <si>
    <t>A126115054V</t>
  </si>
  <si>
    <t>A126107494X</t>
  </si>
  <si>
    <t>A126099938T</t>
  </si>
  <si>
    <t>A126115058C</t>
  </si>
  <si>
    <t>A126107498J</t>
  </si>
  <si>
    <t>A126099990A</t>
  </si>
  <si>
    <t>A126115110A</t>
  </si>
  <si>
    <t>A126107550F</t>
  </si>
  <si>
    <t>A126099862J</t>
  </si>
  <si>
    <t>A126114982T</t>
  </si>
  <si>
    <t>A126107422L</t>
  </si>
  <si>
    <t>A126099978K</t>
  </si>
  <si>
    <t>A126115098W</t>
  </si>
  <si>
    <t>A126107538R</t>
  </si>
  <si>
    <t>A126099982A</t>
  </si>
  <si>
    <t>A126115102A</t>
  </si>
  <si>
    <t>A126107542F</t>
  </si>
  <si>
    <t>A126099870J</t>
  </si>
  <si>
    <t>A126114990T</t>
  </si>
  <si>
    <t>A126107430L</t>
  </si>
  <si>
    <t>A126099906X</t>
  </si>
  <si>
    <t>A126115026K</t>
  </si>
  <si>
    <t>A126107466R</t>
  </si>
  <si>
    <t>A126099942J</t>
  </si>
  <si>
    <t>A126115062V</t>
  </si>
  <si>
    <t>A126107502L</t>
  </si>
  <si>
    <t>A126099994K</t>
  </si>
  <si>
    <t>A126115114K</t>
  </si>
  <si>
    <t>A126107554R</t>
  </si>
  <si>
    <t>A126099866T</t>
  </si>
  <si>
    <t>A126114986A</t>
  </si>
  <si>
    <t>A126107426W</t>
  </si>
  <si>
    <t>A126099946T</t>
  </si>
  <si>
    <t>A126115066C</t>
  </si>
  <si>
    <t>A126107506W</t>
  </si>
  <si>
    <t>A126099958A</t>
  </si>
  <si>
    <t>A126115078L</t>
  </si>
  <si>
    <t>A126107518F</t>
  </si>
  <si>
    <t>A126099890T</t>
  </si>
  <si>
    <t>A126115010T</t>
  </si>
  <si>
    <t>A126107450W</t>
  </si>
  <si>
    <t>A126099874T</t>
  </si>
  <si>
    <t>A126114994A</t>
  </si>
  <si>
    <t>A126107434W</t>
  </si>
  <si>
    <t>A126099910R</t>
  </si>
  <si>
    <t>A126115030A</t>
  </si>
  <si>
    <t>A126107470F</t>
  </si>
  <si>
    <t>A126099886A</t>
  </si>
  <si>
    <t>A126115006A</t>
  </si>
  <si>
    <t>A126107446F</t>
  </si>
  <si>
    <t>A126099914X</t>
  </si>
  <si>
    <t>A126115034K</t>
  </si>
  <si>
    <t>A126107474R</t>
  </si>
  <si>
    <t>A126099894A</t>
  </si>
  <si>
    <t>A126115014A</t>
  </si>
  <si>
    <t>A126107454F</t>
  </si>
  <si>
    <t>A126101222K</t>
  </si>
  <si>
    <t>A126116342F</t>
  </si>
  <si>
    <t>A126108782K</t>
  </si>
  <si>
    <t>A126101178L</t>
  </si>
  <si>
    <t>A126116298J</t>
  </si>
  <si>
    <t>A126108738A</t>
  </si>
  <si>
    <t>A126101226V</t>
  </si>
  <si>
    <t>A126116346R</t>
  </si>
  <si>
    <t>A126108786V</t>
  </si>
  <si>
    <t>A126101230K</t>
  </si>
  <si>
    <t>A126116350F</t>
  </si>
  <si>
    <t>A126108790K</t>
  </si>
  <si>
    <t>A126101182C</t>
  </si>
  <si>
    <t>A126116302L</t>
  </si>
  <si>
    <t>A126108742T</t>
  </si>
  <si>
    <t>A126101186L</t>
  </si>
  <si>
    <t>A126116306W</t>
  </si>
  <si>
    <t>A126108746A</t>
  </si>
  <si>
    <t>A126101210A</t>
  </si>
  <si>
    <t>A126116330W</t>
  </si>
  <si>
    <t>A126108770A</t>
  </si>
  <si>
    <t>A126101158C</t>
  </si>
  <si>
    <t>A126116278X</t>
  </si>
  <si>
    <t>A126108718T</t>
  </si>
  <si>
    <t>A126101234V</t>
  </si>
  <si>
    <t>A126116354R</t>
  </si>
  <si>
    <t>A126108794V</t>
  </si>
  <si>
    <t>A126101214K</t>
  </si>
  <si>
    <t>A126116334F</t>
  </si>
  <si>
    <t>A126108774K</t>
  </si>
  <si>
    <t>A126101246C</t>
  </si>
  <si>
    <t>A126116366X</t>
  </si>
  <si>
    <t>A126108806T</t>
  </si>
  <si>
    <t>A126101162V</t>
  </si>
  <si>
    <t>A126116282R</t>
  </si>
  <si>
    <t>A126108722J</t>
  </si>
  <si>
    <t>A126101118K</t>
  </si>
  <si>
    <t>A126116238F</t>
  </si>
  <si>
    <t>A126108678K</t>
  </si>
  <si>
    <t>A126101138V</t>
  </si>
  <si>
    <t>A126116258R</t>
  </si>
  <si>
    <t>A126108698V</t>
  </si>
  <si>
    <t>A126101190C</t>
  </si>
  <si>
    <t>A126116310L</t>
  </si>
  <si>
    <t>A126108750T</t>
  </si>
  <si>
    <t>A126101142K</t>
  </si>
  <si>
    <t>A126116262F</t>
  </si>
  <si>
    <t>A126108702X</t>
  </si>
  <si>
    <t>A126101194L</t>
  </si>
  <si>
    <t>A126116314W</t>
  </si>
  <si>
    <t>A126108754A</t>
  </si>
  <si>
    <t>A126101198W</t>
  </si>
  <si>
    <t>A126116318F</t>
  </si>
  <si>
    <t>A126108758K</t>
  </si>
  <si>
    <t>A126101250V</t>
  </si>
  <si>
    <t>A126116370R</t>
  </si>
  <si>
    <t>A126108810J</t>
  </si>
  <si>
    <t>A126101122A</t>
  </si>
  <si>
    <t>A126116242W</t>
  </si>
  <si>
    <t>A126108682A</t>
  </si>
  <si>
    <t>A126101238C</t>
  </si>
  <si>
    <t>A126116358X</t>
  </si>
  <si>
    <t>A126108798C</t>
  </si>
  <si>
    <t>A126101242V</t>
  </si>
  <si>
    <t>A126116362R</t>
  </si>
  <si>
    <t>A126108802J</t>
  </si>
  <si>
    <t>A126101130A</t>
  </si>
  <si>
    <t>A126116250W</t>
  </si>
  <si>
    <t>A126108690A</t>
  </si>
  <si>
    <t>A126101166C</t>
  </si>
  <si>
    <t>A126116286X</t>
  </si>
  <si>
    <t>A126108726T</t>
  </si>
  <si>
    <t>A126101202A</t>
  </si>
  <si>
    <t>A126116322W</t>
  </si>
  <si>
    <t>A126108762A</t>
  </si>
  <si>
    <t>A126101254C</t>
  </si>
  <si>
    <t>A126116374X</t>
  </si>
  <si>
    <t>A126108814T</t>
  </si>
  <si>
    <t>A126101126K</t>
  </si>
  <si>
    <t>A126116246F</t>
  </si>
  <si>
    <t>&gt; 45-64 years ;  P27 - PNILF who wanted work but unavailable within four weeks ;  &gt; Females ;</t>
  </si>
  <si>
    <t>&gt; 45-64 years ;  P28 - PNILF who wanted work but were caring for children ;  Persons ;</t>
  </si>
  <si>
    <t>&gt; 45-64 years ;  P28 - PNILF who wanted work but were caring for children ;  &gt; Males ;</t>
  </si>
  <si>
    <t>&gt; 45-64 years ;  P28 - PNILF who wanted work but were caring for children ;  &gt; Females ;</t>
  </si>
  <si>
    <t>&gt; 45-64 years ;  P29 - PNILF whose last job was less than 10 years ago ;  Persons ;</t>
  </si>
  <si>
    <t>&gt; 45-64 years ;  P29 - PNILF whose last job was less than 10 years ago ;  &gt; Males ;</t>
  </si>
  <si>
    <t>&gt; 45-64 years ;  P29 - PNILF whose last job was less than 10 years ago ;  &gt; Females ;</t>
  </si>
  <si>
    <t>&gt; 45-64 years ;  P30 - Potential workers ;  Persons ;</t>
  </si>
  <si>
    <t>&gt; 45-64 years ;  P30 - Potential workers ;  &gt; Males ;</t>
  </si>
  <si>
    <t>&gt; 45-64 years ;  P30 - Potential workers ;  &gt; Females ;</t>
  </si>
  <si>
    <t>&gt; 45-64 years ;  P31 - Potential workers with job attachment ;  Persons ;</t>
  </si>
  <si>
    <t>&gt; 45-64 years ;  P31 - Potential workers with job attachment ;  &gt; Males ;</t>
  </si>
  <si>
    <t>&gt; 45-64 years ;  P31 - Potential workers with job attachment ;  &gt; Females ;</t>
  </si>
  <si>
    <t>&gt; 45-64 years ;  P32 - Potential workers without job attachment ;  Persons ;</t>
  </si>
  <si>
    <t>&gt; 45-64 years ;  P32 - Potential workers without job attachment ;  &gt; Males ;</t>
  </si>
  <si>
    <t>&gt; 45-64 years ;  P32 - Potential workers without job attachment ;  &gt; Females ;</t>
  </si>
  <si>
    <t>&gt; 45-64 years ;  P33 - People with job attachment ;  Persons ;</t>
  </si>
  <si>
    <t>&gt; 45-64 years ;  P33 - People with job attachment ;  &gt; Males ;</t>
  </si>
  <si>
    <t>&gt; 45-64 years ;  P33 - People with job attachment ;  &gt; Females ;</t>
  </si>
  <si>
    <t>&gt; 45-64 years ;  P34 - People without job attachment ;  Persons ;</t>
  </si>
  <si>
    <t>&gt; 45-64 years ;  P34 - People without job attachment ;  &gt; Males ;</t>
  </si>
  <si>
    <t>&gt; 45-64 years ;  P34 - People without job attachment ;  &gt; Females ;</t>
  </si>
  <si>
    <t>&gt; 45-64 years ;  P35 - PNILF with marginal attachment to the labour force (historical ver.) ;  Persons ;</t>
  </si>
  <si>
    <t>&gt; 45-64 years ;  P35 - PNILF with marginal attachment to the labour force (historical ver.) ;  &gt; Males ;</t>
  </si>
  <si>
    <t>&gt; 45-64 years ;  P35 - PNILF with marginal attachment to the labour force (historical ver.) ;  &gt; Females ;</t>
  </si>
  <si>
    <t>65 years and over ;  P01 - Civilian population ;  Persons ;</t>
  </si>
  <si>
    <t>65 years and over ;  P01 - Civilian population ;  &gt; Males ;</t>
  </si>
  <si>
    <t>65 years and over ;  P01 - Civilian population ;  &gt; Females ;</t>
  </si>
  <si>
    <t>65 years and over ;  P02 - Employed people ;  Persons ;</t>
  </si>
  <si>
    <t>65 years and over ;  P02 - Employed people ;  &gt; Males ;</t>
  </si>
  <si>
    <t>65 years and over ;  P02 - Employed people ;  &gt; Females ;</t>
  </si>
  <si>
    <t>65 years and over ;  P03 - Employed people who would prefer more hours ;  Persons ;</t>
  </si>
  <si>
    <t>65 years and over ;  P03 - Employed people who would prefer more hours ;  &gt; Males ;</t>
  </si>
  <si>
    <t>65 years and over ;  P03 - Employed people who would prefer more hours ;  &gt; Females ;</t>
  </si>
  <si>
    <t>65 years and over ;  P04 - Part-time workers who would prefer more hours ;  Persons ;</t>
  </si>
  <si>
    <t>65 years and over ;  P04 - Part-time workers who would prefer more hours ;  &gt; Males ;</t>
  </si>
  <si>
    <t>65 years and over ;  P04 - Part-time workers who would prefer more hours ;  &gt; Females ;</t>
  </si>
  <si>
    <t>65 years and over ;  P05 - Part-time workers who would prefer full-time hours ;  Persons ;</t>
  </si>
  <si>
    <t>65 years and over ;  P05 - Part-time workers who would prefer full-time hours ;  &gt; Males ;</t>
  </si>
  <si>
    <t>65 years and over ;  P05 - Part-time workers who would prefer full-time hours ;  &gt; Females ;</t>
  </si>
  <si>
    <t>65 years and over ;  P06 - Underemployed workers ;  Persons ;</t>
  </si>
  <si>
    <t>65 years and over ;  P06 - Underemployed workers ;  &gt; Males ;</t>
  </si>
  <si>
    <t>65 years and over ;  P06 - Underemployed workers ;  &gt; Females ;</t>
  </si>
  <si>
    <t>65 years and over ;  P07 - Underemployed part-time workers ;  Persons ;</t>
  </si>
  <si>
    <t>65 years and over ;  P07 - Underemployed part-time workers ;  &gt; Males ;</t>
  </si>
  <si>
    <t>65 years and over ;  P07 - Underemployed part-time workers ;  &gt; Females ;</t>
  </si>
  <si>
    <t>65 years and over ;  P08 - People who started current job In the last year ;  Persons ;</t>
  </si>
  <si>
    <t>65 years and over ;  P08 - People who started current job In the last year ;  &gt; Males ;</t>
  </si>
  <si>
    <t>65 years and over ;  P08 - People who started current job In the last year ;  &gt; Females ;</t>
  </si>
  <si>
    <t>65 years and over ;  P09 - People employed in current job for a year or more ;  Persons ;</t>
  </si>
  <si>
    <t>65 years and over ;  P09 - People employed in current job for a year or more ;  &gt; Males ;</t>
  </si>
  <si>
    <t>65 years and over ;  P09 - People employed in current job for a year or more ;  &gt; Females ;</t>
  </si>
  <si>
    <t>65 years and over ;  P10 - Employees who started current job In the last year ;  Persons ;</t>
  </si>
  <si>
    <t>65 years and over ;  P10 - Employees who started current job In the last year ;  &gt; Males ;</t>
  </si>
  <si>
    <t>65 years and over ;  P10 - Employees who started current job In the last year ;  &gt; Females ;</t>
  </si>
  <si>
    <t>65 years and over ;  P11 - Employees in current job for a year or more ;  Persons ;</t>
  </si>
  <si>
    <t>65 years and over ;  P11 - Employees in current job for a year or more ;  &gt; Males ;</t>
  </si>
  <si>
    <t>65 years and over ;  P11 - Employees in current job for a year or more ;  &gt; Females ;</t>
  </si>
  <si>
    <t>65 years and over ;  P12 - Looked for work while in current job over the last year ;  Persons ;</t>
  </si>
  <si>
    <t>65 years and over ;  P12 - Looked for work while in current job over the last year ;  &gt; Males ;</t>
  </si>
  <si>
    <t>65 years and over ;  P12 - Looked for work while in current job over the last year ;  &gt; Females ;</t>
  </si>
  <si>
    <t>65 years and over ;  P13 - People who worked at some time during the last year ;  Persons ;</t>
  </si>
  <si>
    <t>65 years and over ;  P13 - People who worked at some time during the last year ;  &gt; Males ;</t>
  </si>
  <si>
    <t>65 years and over ;  P13 - People who worked at some time during the last year ;  &gt; Females ;</t>
  </si>
  <si>
    <t>65 years and over ;  P14 - People who were working 12 months ago ;  Persons ;</t>
  </si>
  <si>
    <t>65 years and over ;  P14 - People who were working 12 months ago ;  &gt; Males ;</t>
  </si>
  <si>
    <t>65 years and over ;  P14 - People who were working 12 months ago ;  &gt; Females ;</t>
  </si>
  <si>
    <t>65 years and over ;  P15 - People currently employed and employed 12 months ago ;  Persons ;</t>
  </si>
  <si>
    <t>65 years and over ;  P15 - People currently employed and employed 12 months ago ;  &gt; Males ;</t>
  </si>
  <si>
    <t>65 years and over ;  P15 - People currently employed and employed 12 months ago ;  &gt; Females ;</t>
  </si>
  <si>
    <t>65 years and over ;  P16 - People who left, lost or worked multiple jobs last year ;  Persons ;</t>
  </si>
  <si>
    <t>65 years and over ;  P16 - People who left, lost or worked multiple jobs last year ;  &gt; Males ;</t>
  </si>
  <si>
    <t>65 years and over ;  P16 - People who left, lost or worked multiple jobs last year ;  &gt; Females ;</t>
  </si>
  <si>
    <t>65 years and over ;  P17 - People who left or lost a job last year ;  Persons ;</t>
  </si>
  <si>
    <t>65 years and over ;  P17 - People who left or lost a job last year ;  &gt; Males ;</t>
  </si>
  <si>
    <t>65 years and over ;  P17 - People who left or lost a job last year ;  &gt; Females ;</t>
  </si>
  <si>
    <t>65 years and over ;  P18 - Employed people who left or lost a job last year ;  Persons ;</t>
  </si>
  <si>
    <t>65 years and over ;  P18 - Employed people who left or lost a job last year ;  &gt; Males ;</t>
  </si>
  <si>
    <t>65 years and over ;  P18 - Employed people who left or lost a job last year ;  &gt; Females ;</t>
  </si>
  <si>
    <t>65 years and over ;  P19 - Unemployed people ;  Persons ;</t>
  </si>
  <si>
    <t>65 years and over ;  P19 - Unemployed people ;  &gt; Males ;</t>
  </si>
  <si>
    <t>65 years and over ;  P19 - Unemployed people ;  &gt; Females ;</t>
  </si>
  <si>
    <t>65 years and over ;  P20 - People not in the labour force (PNILF) ;  Persons ;</t>
  </si>
  <si>
    <t>65 years and over ;  P20 - People not in the labour force (PNILF) ;  &gt; Males ;</t>
  </si>
  <si>
    <t>65 years and over ;  P20 - People not in the labour force (PNILF) ;  &gt; Females ;</t>
  </si>
  <si>
    <t>65 years and over ;  P21 - PNILF who wanted to work ;  Persons ;</t>
  </si>
  <si>
    <t>65 years and over ;  P21 - PNILF who wanted to work ;  &gt; Males ;</t>
  </si>
  <si>
    <t>65 years and over ;  P21 - PNILF who wanted to work ;  &gt; Females ;</t>
  </si>
  <si>
    <t>65 years and over ;  P22 - PNILF who looked for work ;  Persons ;</t>
  </si>
  <si>
    <t>65 years and over ;  P22 - PNILF who looked for work ;  &gt; Males ;</t>
  </si>
  <si>
    <t>65 years and over ;  P22 - PNILF who looked for work ;  &gt; Females ;</t>
  </si>
  <si>
    <t>65 years and over ;  P23 - PNILF with marginal attachment to the labour force ;  Persons ;</t>
  </si>
  <si>
    <t>65 years and over ;  P23 - PNILF with marginal attachment to the labour force ;  &gt; Males ;</t>
  </si>
  <si>
    <t>65 years and over ;  P23 - PNILF with marginal attachment to the labour force ;  &gt; Females ;</t>
  </si>
  <si>
    <t>65 years and over ;  P24 - PNILF who had a job to go or return to ;  Persons ;</t>
  </si>
  <si>
    <t>65 years and over ;  P24 - PNILF who had a job to go or return to ;  &gt; Males ;</t>
  </si>
  <si>
    <t>65 years and over ;  P24 - PNILF who had a job to go or return to ;  &gt; Females ;</t>
  </si>
  <si>
    <t>65 years and over ;  P25 - PNILF who wanted work and could start within four weeks ;  Persons ;</t>
  </si>
  <si>
    <t>65 years and over ;  P25 - PNILF who wanted work and could start within four weeks ;  &gt; Males ;</t>
  </si>
  <si>
    <t>65 years and over ;  P25 - PNILF who wanted work and could start within four weeks ;  &gt; Females ;</t>
  </si>
  <si>
    <t>65 years and over ;  P26 - Discouraged job seekers ;  Persons ;</t>
  </si>
  <si>
    <t>65 years and over ;  P26 - Discouraged job seekers ;  &gt; Males ;</t>
  </si>
  <si>
    <t>65 years and over ;  P26 - Discouraged job seekers ;  &gt; Females ;</t>
  </si>
  <si>
    <t>65 years and over ;  P27 - PNILF who wanted work but unavailable within four weeks ;  Persons ;</t>
  </si>
  <si>
    <t>65 years and over ;  P27 - PNILF who wanted work but unavailable within four weeks ;  &gt; Males ;</t>
  </si>
  <si>
    <t>65 years and over ;  P27 - PNILF who wanted work but unavailable within four weeks ;  &gt; Females ;</t>
  </si>
  <si>
    <t>65 years and over ;  P28 - PNILF who wanted work but were caring for children ;  Persons ;</t>
  </si>
  <si>
    <t>65 years and over ;  P28 - PNILF who wanted work but were caring for children ;  &gt; Males ;</t>
  </si>
  <si>
    <t>65 years and over ;  P28 - PNILF who wanted work but were caring for children ;  &gt; Females ;</t>
  </si>
  <si>
    <t>65 years and over ;  P29 - PNILF whose last job was less than 10 years ago ;  Persons ;</t>
  </si>
  <si>
    <t>65 years and over ;  P29 - PNILF whose last job was less than 10 years ago ;  &gt; Males ;</t>
  </si>
  <si>
    <t>65 years and over ;  P29 - PNILF whose last job was less than 10 years ago ;  &gt; Females ;</t>
  </si>
  <si>
    <t>65 years and over ;  P30 - Potential workers ;  Persons ;</t>
  </si>
  <si>
    <t>65 years and over ;  P30 - Potential workers ;  &gt; Males ;</t>
  </si>
  <si>
    <t>65 years and over ;  P30 - Potential workers ;  &gt; Females ;</t>
  </si>
  <si>
    <t>65 years and over ;  P31 - Potential workers with job attachment ;  Persons ;</t>
  </si>
  <si>
    <t>65 years and over ;  P31 - Potential workers with job attachment ;  &gt; Males ;</t>
  </si>
  <si>
    <t>65 years and over ;  P31 - Potential workers with job attachment ;  &gt; Females ;</t>
  </si>
  <si>
    <t>65 years and over ;  P32 - Potential workers without job attachment ;  Persons ;</t>
  </si>
  <si>
    <t>65 years and over ;  P32 - Potential workers without job attachment ;  &gt; Males ;</t>
  </si>
  <si>
    <t>65 years and over ;  P32 - Potential workers without job attachment ;  &gt; Females ;</t>
  </si>
  <si>
    <t>65 years and over ;  P33 - People with job attachment ;  Persons ;</t>
  </si>
  <si>
    <t>65 years and over ;  P33 - People with job attachment ;  &gt; Males ;</t>
  </si>
  <si>
    <t>65 years and over ;  P33 - People with job attachment ;  &gt; Females ;</t>
  </si>
  <si>
    <t>65 years and over ;  P34 - People without job attachment ;  Persons ;</t>
  </si>
  <si>
    <t>65 years and over ;  P34 - People without job attachment ;  &gt; Males ;</t>
  </si>
  <si>
    <t>65 years and over ;  P34 - People without job attachment ;  &gt; Females ;</t>
  </si>
  <si>
    <t>65 years and over ;  P35 - PNILF with marginal attachment to the labour force (historical ver.) ;  Persons ;</t>
  </si>
  <si>
    <t>65 years and over ;  P35 - PNILF with marginal attachment to the labour force (historical ver.) ;  &gt; Males ;</t>
  </si>
  <si>
    <t>65 years and over ;  P35 - PNILF with marginal attachment to the labour force (historical ver.) ;  &gt; Females ;</t>
  </si>
  <si>
    <t>New South Wales ;  P01 - Civilian population ;  Persons ;</t>
  </si>
  <si>
    <t>New South Wales ;  P01 - Civilian population ;  &gt; Males ;</t>
  </si>
  <si>
    <t>New South Wales ;  P01 - Civilian population ;  &gt; Females ;</t>
  </si>
  <si>
    <t>New South Wales ;  P02 - Employed people ;  Persons ;</t>
  </si>
  <si>
    <t>New South Wales ;  P02 - Employed people ;  &gt; Males ;</t>
  </si>
  <si>
    <t>New South Wales ;  P02 - Employed people ;  &gt; Females ;</t>
  </si>
  <si>
    <t>New South Wales ;  P03 - Employed people who would prefer more hours ;  Persons ;</t>
  </si>
  <si>
    <t>New South Wales ;  P03 - Employed people who would prefer more hours ;  &gt; Males ;</t>
  </si>
  <si>
    <t>New South Wales ;  P03 - Employed people who would prefer more hours ;  &gt; Females ;</t>
  </si>
  <si>
    <t>New South Wales ;  P04 - Part-time workers who would prefer more hours ;  Persons ;</t>
  </si>
  <si>
    <t>New South Wales ;  P04 - Part-time workers who would prefer more hours ;  &gt; Males ;</t>
  </si>
  <si>
    <t>New South Wales ;  P04 - Part-time workers who would prefer more hours ;  &gt; Females ;</t>
  </si>
  <si>
    <t>New South Wales ;  P05 - Part-time workers who would prefer full-time hours ;  Persons ;</t>
  </si>
  <si>
    <t>New South Wales ;  P05 - Part-time workers who would prefer full-time hours ;  &gt; Males ;</t>
  </si>
  <si>
    <t>New South Wales ;  P05 - Part-time workers who would prefer full-time hours ;  &gt; Females ;</t>
  </si>
  <si>
    <t>New South Wales ;  P06 - Underemployed workers ;  Persons ;</t>
  </si>
  <si>
    <t>New South Wales ;  P06 - Underemployed workers ;  &gt; Males ;</t>
  </si>
  <si>
    <t>New South Wales ;  P06 - Underemployed workers ;  &gt; Females ;</t>
  </si>
  <si>
    <t>New South Wales ;  P07 - Underemployed part-time workers ;  Persons ;</t>
  </si>
  <si>
    <t>New South Wales ;  P07 - Underemployed part-time workers ;  &gt; Males ;</t>
  </si>
  <si>
    <t>New South Wales ;  P07 - Underemployed part-time workers ;  &gt; Females ;</t>
  </si>
  <si>
    <t>New South Wales ;  P08 - People who started current job In the last year ;  Persons ;</t>
  </si>
  <si>
    <t>New South Wales ;  P08 - People who started current job In the last year ;  &gt; Males ;</t>
  </si>
  <si>
    <t>New South Wales ;  P08 - People who started current job In the last year ;  &gt; Females ;</t>
  </si>
  <si>
    <t>New South Wales ;  P09 - People employed in current job for a year or more ;  Persons ;</t>
  </si>
  <si>
    <t>New South Wales ;  P09 - People employed in current job for a year or more ;  &gt; Males ;</t>
  </si>
  <si>
    <t>New South Wales ;  P09 - People employed in current job for a year or more ;  &gt; Females ;</t>
  </si>
  <si>
    <t>New South Wales ;  P10 - Employees who started current job In the last year ;  Persons ;</t>
  </si>
  <si>
    <t>New South Wales ;  P10 - Employees who started current job In the last year ;  &gt; Males ;</t>
  </si>
  <si>
    <t>New South Wales ;  P10 - Employees who started current job In the last year ;  &gt; Females ;</t>
  </si>
  <si>
    <t>New South Wales ;  P11 - Employees in current job for a year or more ;  Persons ;</t>
  </si>
  <si>
    <t>New South Wales ;  P11 - Employees in current job for a year or more ;  &gt; Males ;</t>
  </si>
  <si>
    <t>New South Wales ;  P11 - Employees in current job for a year or more ;  &gt; Females ;</t>
  </si>
  <si>
    <t>New South Wales ;  P12 - Looked for work while in current job over the last year ;  Persons ;</t>
  </si>
  <si>
    <t>New South Wales ;  P12 - Looked for work while in current job over the last year ;  &gt; Males ;</t>
  </si>
  <si>
    <t>New South Wales ;  P12 - Looked for work while in current job over the last year ;  &gt; Females ;</t>
  </si>
  <si>
    <t>New South Wales ;  P13 - People who worked at some time during the last year ;  Persons ;</t>
  </si>
  <si>
    <t>New South Wales ;  P13 - People who worked at some time during the last year ;  &gt; Males ;</t>
  </si>
  <si>
    <t>New South Wales ;  P13 - People who worked at some time during the last year ;  &gt; Females ;</t>
  </si>
  <si>
    <t>New South Wales ;  P14 - People who were working 12 months ago ;  Persons ;</t>
  </si>
  <si>
    <t>New South Wales ;  P14 - People who were working 12 months ago ;  &gt; Males ;</t>
  </si>
  <si>
    <t>New South Wales ;  P14 - People who were working 12 months ago ;  &gt; Females ;</t>
  </si>
  <si>
    <t>New South Wales ;  P15 - People currently employed and employed 12 months ago ;  Persons ;</t>
  </si>
  <si>
    <t>New South Wales ;  P15 - People currently employed and employed 12 months ago ;  &gt; Males ;</t>
  </si>
  <si>
    <t>New South Wales ;  P15 - People currently employed and employed 12 months ago ;  &gt; Females ;</t>
  </si>
  <si>
    <t>New South Wales ;  P16 - People who left, lost or worked multiple jobs last year ;  Persons ;</t>
  </si>
  <si>
    <t>New South Wales ;  P16 - People who left, lost or worked multiple jobs last year ;  &gt; Males ;</t>
  </si>
  <si>
    <t>New South Wales ;  P16 - People who left, lost or worked multiple jobs last year ;  &gt; Females ;</t>
  </si>
  <si>
    <t>New South Wales ;  P17 - People who left or lost a job last year ;  Persons ;</t>
  </si>
  <si>
    <t>New South Wales ;  P17 - People who left or lost a job last year ;  &gt; Males ;</t>
  </si>
  <si>
    <t>New South Wales ;  P17 - People who left or lost a job last year ;  &gt; Females ;</t>
  </si>
  <si>
    <t>New South Wales ;  P18 - Employed people who left or lost a job last year ;  Persons ;</t>
  </si>
  <si>
    <t>New South Wales ;  P18 - Employed people who left or lost a job last year ;  &gt; Males ;</t>
  </si>
  <si>
    <t>New South Wales ;  P18 - Employed people who left or lost a job last year ;  &gt; Females ;</t>
  </si>
  <si>
    <t>New South Wales ;  P19 - Unemployed people ;  Persons ;</t>
  </si>
  <si>
    <t>New South Wales ;  P19 - Unemployed people ;  &gt; Males ;</t>
  </si>
  <si>
    <t>New South Wales ;  P19 - Unemployed people ;  &gt; Females ;</t>
  </si>
  <si>
    <t>New South Wales ;  P20 - People not in the labour force (PNILF) ;  Persons ;</t>
  </si>
  <si>
    <t>New South Wales ;  P20 - People not in the labour force (PNILF) ;  &gt; Males ;</t>
  </si>
  <si>
    <t>New South Wales ;  P20 - People not in the labour force (PNILF) ;  &gt; Females ;</t>
  </si>
  <si>
    <t>New South Wales ;  P21 - PNILF who wanted to work ;  Persons ;</t>
  </si>
  <si>
    <t>New South Wales ;  P21 - PNILF who wanted to work ;  &gt; Males ;</t>
  </si>
  <si>
    <t>New South Wales ;  P21 - PNILF who wanted to work ;  &gt; Females ;</t>
  </si>
  <si>
    <t>New South Wales ;  P22 - PNILF who looked for work ;  Persons ;</t>
  </si>
  <si>
    <t>New South Wales ;  P22 - PNILF who looked for work ;  &gt; Males ;</t>
  </si>
  <si>
    <t>New South Wales ;  P22 - PNILF who looked for work ;  &gt; Females ;</t>
  </si>
  <si>
    <t>New South Wales ;  P23 - PNILF with marginal attachment to the labour force ;  Persons ;</t>
  </si>
  <si>
    <t>New South Wales ;  P23 - PNILF with marginal attachment to the labour force ;  &gt; Males ;</t>
  </si>
  <si>
    <t>New South Wales ;  P23 - PNILF with marginal attachment to the labour force ;  &gt; Females ;</t>
  </si>
  <si>
    <t>New South Wales ;  P24 - PNILF who had a job to go or return to ;  Persons ;</t>
  </si>
  <si>
    <t>New South Wales ;  P24 - PNILF who had a job to go or return to ;  &gt; Males ;</t>
  </si>
  <si>
    <t>New South Wales ;  P24 - PNILF who had a job to go or return to ;  &gt; Females ;</t>
  </si>
  <si>
    <t>New South Wales ;  P25 - PNILF who wanted work and could start within four weeks ;  Persons ;</t>
  </si>
  <si>
    <t>New South Wales ;  P25 - PNILF who wanted work and could start within four weeks ;  &gt; Males ;</t>
  </si>
  <si>
    <t>New South Wales ;  P25 - PNILF who wanted work and could start within four weeks ;  &gt; Females ;</t>
  </si>
  <si>
    <t>New South Wales ;  P26 - Discouraged job seekers ;  Persons ;</t>
  </si>
  <si>
    <t>New South Wales ;  P26 - Discouraged job seekers ;  &gt; Males ;</t>
  </si>
  <si>
    <t>New South Wales ;  P26 - Discouraged job seekers ;  &gt; Females ;</t>
  </si>
  <si>
    <t>New South Wales ;  P27 - PNILF who wanted work but unavailable within four weeks ;  Persons ;</t>
  </si>
  <si>
    <t>New South Wales ;  P27 - PNILF who wanted work but unavailable within four weeks ;  &gt; Males ;</t>
  </si>
  <si>
    <t>New South Wales ;  P27 - PNILF who wanted work but unavailable within four weeks ;  &gt; Females ;</t>
  </si>
  <si>
    <t>New South Wales ;  P28 - PNILF who wanted work but were caring for children ;  Persons ;</t>
  </si>
  <si>
    <t>New South Wales ;  P28 - PNILF who wanted work but were caring for children ;  &gt; Males ;</t>
  </si>
  <si>
    <t>New South Wales ;  P28 - PNILF who wanted work but were caring for children ;  &gt; Females ;</t>
  </si>
  <si>
    <t>New South Wales ;  P29 - PNILF whose last job was less than 10 years ago ;  Persons ;</t>
  </si>
  <si>
    <t>New South Wales ;  P29 - PNILF whose last job was less than 10 years ago ;  &gt; Males ;</t>
  </si>
  <si>
    <t>New South Wales ;  P29 - PNILF whose last job was less than 10 years ago ;  &gt; Females ;</t>
  </si>
  <si>
    <t>New South Wales ;  P30 - Potential workers ;  Persons ;</t>
  </si>
  <si>
    <t>New South Wales ;  P30 - Potential workers ;  &gt; Males ;</t>
  </si>
  <si>
    <t>New South Wales ;  P30 - Potential workers ;  &gt; Females ;</t>
  </si>
  <si>
    <t>New South Wales ;  P31 - Potential workers with job attachment ;  Persons ;</t>
  </si>
  <si>
    <t>New South Wales ;  P31 - Potential workers with job attachment ;  &gt; Males ;</t>
  </si>
  <si>
    <t>New South Wales ;  P31 - Potential workers with job attachment ;  &gt; Females ;</t>
  </si>
  <si>
    <t>New South Wales ;  P32 - Potential workers without job attachment ;  Persons ;</t>
  </si>
  <si>
    <t>New South Wales ;  P32 - Potential workers without job attachment ;  &gt; Males ;</t>
  </si>
  <si>
    <t>New South Wales ;  P32 - Potential workers without job attachment ;  &gt; Females ;</t>
  </si>
  <si>
    <t>New South Wales ;  P33 - People with job attachment ;  Persons ;</t>
  </si>
  <si>
    <t>New South Wales ;  P33 - People with job attachment ;  &gt; Males ;</t>
  </si>
  <si>
    <t>New South Wales ;  P33 - People with job attachment ;  &gt; Females ;</t>
  </si>
  <si>
    <t>New South Wales ;  P34 - People without job attachment ;  Persons ;</t>
  </si>
  <si>
    <t>New South Wales ;  P34 - People without job attachment ;  &gt; Males ;</t>
  </si>
  <si>
    <t>New South Wales ;  P34 - People without job attachment ;  &gt; Females ;</t>
  </si>
  <si>
    <t>New South Wales ;  P35 - PNILF with marginal attachment to the labour force (historical ver.) ;  Persons ;</t>
  </si>
  <si>
    <t>New South Wales ;  P35 - PNILF with marginal attachment to the labour force (historical ver.) ;  &gt; Males ;</t>
  </si>
  <si>
    <t>New South Wales ;  P35 - PNILF with marginal attachment to the labour force (historical ver.) ;  &gt; Females ;</t>
  </si>
  <si>
    <t>Victoria ;  P01 - Civilian population ;  Persons ;</t>
  </si>
  <si>
    <t>Victoria ;  P01 - Civilian population ;  &gt; Males ;</t>
  </si>
  <si>
    <t>Victoria ;  P01 - Civilian population ;  &gt; Females ;</t>
  </si>
  <si>
    <t>Victoria ;  P02 - Employed people ;  Persons ;</t>
  </si>
  <si>
    <t>Victoria ;  P02 - Employed people ;  &gt; Males ;</t>
  </si>
  <si>
    <t>Victoria ;  P02 - Employed people ;  &gt; Females ;</t>
  </si>
  <si>
    <t>Victoria ;  P03 - Employed people who would prefer more hours ;  Persons ;</t>
  </si>
  <si>
    <t>Victoria ;  P03 - Employed people who would prefer more hours ;  &gt; Males ;</t>
  </si>
  <si>
    <t>Victoria ;  P03 - Employed people who would prefer more hours ;  &gt; Females ;</t>
  </si>
  <si>
    <t>Victoria ;  P04 - Part-time workers who would prefer more hours ;  Persons ;</t>
  </si>
  <si>
    <t>Victoria ;  P04 - Part-time workers who would prefer more hours ;  &gt; Males ;</t>
  </si>
  <si>
    <t>Victoria ;  P04 - Part-time workers who would prefer more hours ;  &gt; Females ;</t>
  </si>
  <si>
    <t>Victoria ;  P05 - Part-time workers who would prefer full-time hours ;  Persons ;</t>
  </si>
  <si>
    <t>Victoria ;  P05 - Part-time workers who would prefer full-time hours ;  &gt; Males ;</t>
  </si>
  <si>
    <t>Victoria ;  P05 - Part-time workers who would prefer full-time hours ;  &gt; Females ;</t>
  </si>
  <si>
    <t>A126108686K</t>
  </si>
  <si>
    <t>A126101206K</t>
  </si>
  <si>
    <t>A126116326F</t>
  </si>
  <si>
    <t>A126108766K</t>
  </si>
  <si>
    <t>A126101218V</t>
  </si>
  <si>
    <t>A126116338R</t>
  </si>
  <si>
    <t>A126108778V</t>
  </si>
  <si>
    <t>A126101150K</t>
  </si>
  <si>
    <t>A126116270F</t>
  </si>
  <si>
    <t>A126108710X</t>
  </si>
  <si>
    <t>A126101134K</t>
  </si>
  <si>
    <t>A126116254F</t>
  </si>
  <si>
    <t>A126108694K</t>
  </si>
  <si>
    <t>A126101170V</t>
  </si>
  <si>
    <t>A126116290R</t>
  </si>
  <si>
    <t>A126108730J</t>
  </si>
  <si>
    <t>A126101146V</t>
  </si>
  <si>
    <t>A126116266R</t>
  </si>
  <si>
    <t>A126108706J</t>
  </si>
  <si>
    <t>A126101174C</t>
  </si>
  <si>
    <t>A126116294X</t>
  </si>
  <si>
    <t>A126108734T</t>
  </si>
  <si>
    <t>A126101154V</t>
  </si>
  <si>
    <t>A126116274R</t>
  </si>
  <si>
    <t>A126108714J</t>
  </si>
  <si>
    <t>A126097442A</t>
  </si>
  <si>
    <t>A126112562K</t>
  </si>
  <si>
    <t>A126105002F</t>
  </si>
  <si>
    <t>A126097398C</t>
  </si>
  <si>
    <t>A126112518A</t>
  </si>
  <si>
    <t>A126104958F</t>
  </si>
  <si>
    <t>A126097446K</t>
  </si>
  <si>
    <t>A126112566V</t>
  </si>
  <si>
    <t>A126105006R</t>
  </si>
  <si>
    <t>A126097450A</t>
  </si>
  <si>
    <t>A126112570K</t>
  </si>
  <si>
    <t>A126105010F</t>
  </si>
  <si>
    <t>A126097402J</t>
  </si>
  <si>
    <t>A126112522T</t>
  </si>
  <si>
    <t>A126104962W</t>
  </si>
  <si>
    <t>A126097406T</t>
  </si>
  <si>
    <t>A126112526A</t>
  </si>
  <si>
    <t>A126104966F</t>
  </si>
  <si>
    <t>A126097430T</t>
  </si>
  <si>
    <t>A126112550A</t>
  </si>
  <si>
    <t>A126104990F</t>
  </si>
  <si>
    <t>A126097378V</t>
  </si>
  <si>
    <t>A126112498C</t>
  </si>
  <si>
    <t>A126104938W</t>
  </si>
  <si>
    <t>A126097454K</t>
  </si>
  <si>
    <t>A126112574V</t>
  </si>
  <si>
    <t>A126105014R</t>
  </si>
  <si>
    <t>A126097434A</t>
  </si>
  <si>
    <t>A126112554K</t>
  </si>
  <si>
    <t>A126104994R</t>
  </si>
  <si>
    <t>A126097466V</t>
  </si>
  <si>
    <t>A126112586C</t>
  </si>
  <si>
    <t>A126105026X</t>
  </si>
  <si>
    <t>A126097382K</t>
  </si>
  <si>
    <t>A126112502J</t>
  </si>
  <si>
    <t>A126104942L</t>
  </si>
  <si>
    <t>A126097338A</t>
  </si>
  <si>
    <t>A126112458K</t>
  </si>
  <si>
    <t>A126104898R</t>
  </si>
  <si>
    <t>A126097358K</t>
  </si>
  <si>
    <t>A126112478V</t>
  </si>
  <si>
    <t>A126104918L</t>
  </si>
  <si>
    <t>A126097410J</t>
  </si>
  <si>
    <t>A126112530T</t>
  </si>
  <si>
    <t>A126104970W</t>
  </si>
  <si>
    <t>A126097362A</t>
  </si>
  <si>
    <t>A126112482K</t>
  </si>
  <si>
    <t>A126104922C</t>
  </si>
  <si>
    <t>A126097414T</t>
  </si>
  <si>
    <t>A126112534A</t>
  </si>
  <si>
    <t>A126104974F</t>
  </si>
  <si>
    <t>A126097418A</t>
  </si>
  <si>
    <t>A126112538K</t>
  </si>
  <si>
    <t>A126104978R</t>
  </si>
  <si>
    <t>A126097470K</t>
  </si>
  <si>
    <t>A126112590V</t>
  </si>
  <si>
    <t>A126105030R</t>
  </si>
  <si>
    <t>A126097342T</t>
  </si>
  <si>
    <t>A126112462A</t>
  </si>
  <si>
    <t>A126104902V</t>
  </si>
  <si>
    <t>A126097458V</t>
  </si>
  <si>
    <t>A126112578C</t>
  </si>
  <si>
    <t>A126105018X</t>
  </si>
  <si>
    <t>A126097462K</t>
  </si>
  <si>
    <t>A126112582V</t>
  </si>
  <si>
    <t>A126105022R</t>
  </si>
  <si>
    <t>A126097350T</t>
  </si>
  <si>
    <t>A126112470A</t>
  </si>
  <si>
    <t>A126104910V</t>
  </si>
  <si>
    <t>A126097386V</t>
  </si>
  <si>
    <t>A126112506T</t>
  </si>
  <si>
    <t>A126104946W</t>
  </si>
  <si>
    <t>A126097422T</t>
  </si>
  <si>
    <t>A126112542A</t>
  </si>
  <si>
    <t>A126104982F</t>
  </si>
  <si>
    <t>A126097474V</t>
  </si>
  <si>
    <t>A126112594C</t>
  </si>
  <si>
    <t>A126105034X</t>
  </si>
  <si>
    <t>A126097346A</t>
  </si>
  <si>
    <t>A126112466K</t>
  </si>
  <si>
    <t>A126104906C</t>
  </si>
  <si>
    <t>A126097426A</t>
  </si>
  <si>
    <t>A126112546K</t>
  </si>
  <si>
    <t>A126104986R</t>
  </si>
  <si>
    <t>A126097438K</t>
  </si>
  <si>
    <t>A126112558V</t>
  </si>
  <si>
    <t>A126104998X</t>
  </si>
  <si>
    <t>A126097370A</t>
  </si>
  <si>
    <t>A126112490K</t>
  </si>
  <si>
    <t>A126104930C</t>
  </si>
  <si>
    <t>A126097354A</t>
  </si>
  <si>
    <t>A126112474K</t>
  </si>
  <si>
    <t>A126104914C</t>
  </si>
  <si>
    <t>A126097390K</t>
  </si>
  <si>
    <t>A126112510J</t>
  </si>
  <si>
    <t>A126104950L</t>
  </si>
  <si>
    <t>A126097366K</t>
  </si>
  <si>
    <t>A126112486V</t>
  </si>
  <si>
    <t>A126104926L</t>
  </si>
  <si>
    <t>A126097394V</t>
  </si>
  <si>
    <t>A126112514T</t>
  </si>
  <si>
    <t>A126104954W</t>
  </si>
  <si>
    <t>A126097374K</t>
  </si>
  <si>
    <t>A126112494V</t>
  </si>
  <si>
    <t>A126104934L</t>
  </si>
  <si>
    <t>A126095762A</t>
  </si>
  <si>
    <t>A126110882K</t>
  </si>
  <si>
    <t>A126103322F</t>
  </si>
  <si>
    <t>A126095718T</t>
  </si>
  <si>
    <t>A126110838A</t>
  </si>
  <si>
    <t>A126103278J</t>
  </si>
  <si>
    <t>A126095766K</t>
  </si>
  <si>
    <t>A126110886V</t>
  </si>
  <si>
    <t>A126103326R</t>
  </si>
  <si>
    <t>A126095770A</t>
  </si>
  <si>
    <t>A126110890K</t>
  </si>
  <si>
    <t>A126103330F</t>
  </si>
  <si>
    <t>A126095722J</t>
  </si>
  <si>
    <t>A126110842T</t>
  </si>
  <si>
    <t>A126103282X</t>
  </si>
  <si>
    <t>A126095726T</t>
  </si>
  <si>
    <t>A126110846A</t>
  </si>
  <si>
    <t>A126103286J</t>
  </si>
  <si>
    <t>A126095750T</t>
  </si>
  <si>
    <t>A126110870A</t>
  </si>
  <si>
    <t>A126103310W</t>
  </si>
  <si>
    <t>A126095698V</t>
  </si>
  <si>
    <t>A126110818T</t>
  </si>
  <si>
    <t>A126103258X</t>
  </si>
  <si>
    <t>A126095774K</t>
  </si>
  <si>
    <t>A126110894V</t>
  </si>
  <si>
    <t>A126103334R</t>
  </si>
  <si>
    <t>A126095754A</t>
  </si>
  <si>
    <t>A126110874K</t>
  </si>
  <si>
    <t>A126103314F</t>
  </si>
  <si>
    <t>A126095786V</t>
  </si>
  <si>
    <t>A126110906T</t>
  </si>
  <si>
    <t>A126103346X</t>
  </si>
  <si>
    <t>A126095702X</t>
  </si>
  <si>
    <t>A126110822J</t>
  </si>
  <si>
    <t>A126103262R</t>
  </si>
  <si>
    <t>A126095658A</t>
  </si>
  <si>
    <t>A126110778K</t>
  </si>
  <si>
    <t>A126103218F</t>
  </si>
  <si>
    <t>A126095678K</t>
  </si>
  <si>
    <t>A126110798V</t>
  </si>
  <si>
    <t>A126103238R</t>
  </si>
  <si>
    <t>A126095730J</t>
  </si>
  <si>
    <t>A126110850T</t>
  </si>
  <si>
    <t>A126103290X</t>
  </si>
  <si>
    <t>A126095682A</t>
  </si>
  <si>
    <t>A126110802X</t>
  </si>
  <si>
    <t>A126103242F</t>
  </si>
  <si>
    <t>A126095734T</t>
  </si>
  <si>
    <t>A126110854A</t>
  </si>
  <si>
    <t>A126103294J</t>
  </si>
  <si>
    <t>A126095738A</t>
  </si>
  <si>
    <t>A126110858K</t>
  </si>
  <si>
    <t>A126103298T</t>
  </si>
  <si>
    <t>A126095790K</t>
  </si>
  <si>
    <t>A126110910J</t>
  </si>
  <si>
    <t>A126103350R</t>
  </si>
  <si>
    <t>A126095662T</t>
  </si>
  <si>
    <t>A126110782A</t>
  </si>
  <si>
    <t>A126103222W</t>
  </si>
  <si>
    <t>A126095778V</t>
  </si>
  <si>
    <t>A126110898C</t>
  </si>
  <si>
    <t>A126103338X</t>
  </si>
  <si>
    <t>A126095782K</t>
  </si>
  <si>
    <t>A126110902J</t>
  </si>
  <si>
    <t>A126103342R</t>
  </si>
  <si>
    <t>A126095670T</t>
  </si>
  <si>
    <t>A126110790A</t>
  </si>
  <si>
    <t>A126103230W</t>
  </si>
  <si>
    <t>A126095706J</t>
  </si>
  <si>
    <t>A126110826T</t>
  </si>
  <si>
    <t>A126103266X</t>
  </si>
  <si>
    <t>A126095742T</t>
  </si>
  <si>
    <t>A126110862A</t>
  </si>
  <si>
    <t>A126103302W</t>
  </si>
  <si>
    <t>A126095794V</t>
  </si>
  <si>
    <t>A126110914T</t>
  </si>
  <si>
    <t>A126103354X</t>
  </si>
  <si>
    <t>A126095666A</t>
  </si>
  <si>
    <t>A126110786K</t>
  </si>
  <si>
    <t>A126103226F</t>
  </si>
  <si>
    <t>A126095746A</t>
  </si>
  <si>
    <t>A126110866K</t>
  </si>
  <si>
    <t>A126103306F</t>
  </si>
  <si>
    <t>A126095758K</t>
  </si>
  <si>
    <t>A126110878V</t>
  </si>
  <si>
    <t>A126103318R</t>
  </si>
  <si>
    <t>A126095690A</t>
  </si>
  <si>
    <t>A126110810X</t>
  </si>
  <si>
    <t>A126103250F</t>
  </si>
  <si>
    <t>A126095674A</t>
  </si>
  <si>
    <t>A126110794K</t>
  </si>
  <si>
    <t>A126103234F</t>
  </si>
  <si>
    <t>A126095710X</t>
  </si>
  <si>
    <t>A126110830J</t>
  </si>
  <si>
    <t>A126103270R</t>
  </si>
  <si>
    <t>A126095686K</t>
  </si>
  <si>
    <t>A126110806J</t>
  </si>
  <si>
    <t>A126103246R</t>
  </si>
  <si>
    <t>A126095714J</t>
  </si>
  <si>
    <t>A126110834T</t>
  </si>
  <si>
    <t>A126103274X</t>
  </si>
  <si>
    <t>A126095694K</t>
  </si>
  <si>
    <t>A126110814J</t>
  </si>
  <si>
    <t>A126103254R</t>
  </si>
  <si>
    <t>A126095202C</t>
  </si>
  <si>
    <t>A126110322L</t>
  </si>
  <si>
    <t>A126102762T</t>
  </si>
  <si>
    <t>A126095158F</t>
  </si>
  <si>
    <t>A126110278R</t>
  </si>
  <si>
    <t>A126102718J</t>
  </si>
  <si>
    <t>A126095206L</t>
  </si>
  <si>
    <t>A126110326W</t>
  </si>
  <si>
    <t>A126102766A</t>
  </si>
  <si>
    <t>A126095210C</t>
  </si>
  <si>
    <t>A126110330L</t>
  </si>
  <si>
    <t>A126102770T</t>
  </si>
  <si>
    <t>A126095162W</t>
  </si>
  <si>
    <t>A126110282F</t>
  </si>
  <si>
    <t>A126102722X</t>
  </si>
  <si>
    <t>Victoria ;  P06 - Underemployed workers ;  Persons ;</t>
  </si>
  <si>
    <t>Victoria ;  P06 - Underemployed workers ;  &gt; Males ;</t>
  </si>
  <si>
    <t>Victoria ;  P06 - Underemployed workers ;  &gt; Females ;</t>
  </si>
  <si>
    <t>Victoria ;  P07 - Underemployed part-time workers ;  Persons ;</t>
  </si>
  <si>
    <t>Victoria ;  P07 - Underemployed part-time workers ;  &gt; Males ;</t>
  </si>
  <si>
    <t>Victoria ;  P07 - Underemployed part-time workers ;  &gt; Females ;</t>
  </si>
  <si>
    <t>Victoria ;  P08 - People who started current job In the last year ;  Persons ;</t>
  </si>
  <si>
    <t>Victoria ;  P08 - People who started current job In the last year ;  &gt; Males ;</t>
  </si>
  <si>
    <t>Victoria ;  P08 - People who started current job In the last year ;  &gt; Females ;</t>
  </si>
  <si>
    <t>Victoria ;  P09 - People employed in current job for a year or more ;  Persons ;</t>
  </si>
  <si>
    <t>Victoria ;  P09 - People employed in current job for a year or more ;  &gt; Males ;</t>
  </si>
  <si>
    <t>Victoria ;  P09 - People employed in current job for a year or more ;  &gt; Females ;</t>
  </si>
  <si>
    <t>Victoria ;  P10 - Employees who started current job In the last year ;  Persons ;</t>
  </si>
  <si>
    <t>Victoria ;  P10 - Employees who started current job In the last year ;  &gt; Males ;</t>
  </si>
  <si>
    <t>Victoria ;  P10 - Employees who started current job In the last year ;  &gt; Females ;</t>
  </si>
  <si>
    <t>Victoria ;  P11 - Employees in current job for a year or more ;  Persons ;</t>
  </si>
  <si>
    <t>Victoria ;  P11 - Employees in current job for a year or more ;  &gt; Males ;</t>
  </si>
  <si>
    <t>Victoria ;  P11 - Employees in current job for a year or more ;  &gt; Females ;</t>
  </si>
  <si>
    <t>Victoria ;  P12 - Looked for work while in current job over the last year ;  Persons ;</t>
  </si>
  <si>
    <t>Victoria ;  P12 - Looked for work while in current job over the last year ;  &gt; Males ;</t>
  </si>
  <si>
    <t>Victoria ;  P12 - Looked for work while in current job over the last year ;  &gt; Females ;</t>
  </si>
  <si>
    <t>Victoria ;  P13 - People who worked at some time during the last year ;  Persons ;</t>
  </si>
  <si>
    <t>Victoria ;  P13 - People who worked at some time during the last year ;  &gt; Males ;</t>
  </si>
  <si>
    <t>Victoria ;  P13 - People who worked at some time during the last year ;  &gt; Females ;</t>
  </si>
  <si>
    <t>Victoria ;  P14 - People who were working 12 months ago ;  Persons ;</t>
  </si>
  <si>
    <t>Victoria ;  P14 - People who were working 12 months ago ;  &gt; Males ;</t>
  </si>
  <si>
    <t>Victoria ;  P14 - People who were working 12 months ago ;  &gt; Females ;</t>
  </si>
  <si>
    <t>Victoria ;  P15 - People currently employed and employed 12 months ago ;  Persons ;</t>
  </si>
  <si>
    <t>Victoria ;  P15 - People currently employed and employed 12 months ago ;  &gt; Males ;</t>
  </si>
  <si>
    <t>Victoria ;  P15 - People currently employed and employed 12 months ago ;  &gt; Females ;</t>
  </si>
  <si>
    <t>Victoria ;  P16 - People who left, lost or worked multiple jobs last year ;  Persons ;</t>
  </si>
  <si>
    <t>Victoria ;  P16 - People who left, lost or worked multiple jobs last year ;  &gt; Males ;</t>
  </si>
  <si>
    <t>Victoria ;  P16 - People who left, lost or worked multiple jobs last year ;  &gt; Females ;</t>
  </si>
  <si>
    <t>Victoria ;  P17 - People who left or lost a job last year ;  Persons ;</t>
  </si>
  <si>
    <t>Victoria ;  P17 - People who left or lost a job last year ;  &gt; Males ;</t>
  </si>
  <si>
    <t>Victoria ;  P17 - People who left or lost a job last year ;  &gt; Females ;</t>
  </si>
  <si>
    <t>Victoria ;  P18 - Employed people who left or lost a job last year ;  Persons ;</t>
  </si>
  <si>
    <t>Victoria ;  P18 - Employed people who left or lost a job last year ;  &gt; Males ;</t>
  </si>
  <si>
    <t>Victoria ;  P18 - Employed people who left or lost a job last year ;  &gt; Females ;</t>
  </si>
  <si>
    <t>Victoria ;  P19 - Unemployed people ;  Persons ;</t>
  </si>
  <si>
    <t>Victoria ;  P19 - Unemployed people ;  &gt; Males ;</t>
  </si>
  <si>
    <t>Victoria ;  P19 - Unemployed people ;  &gt; Females ;</t>
  </si>
  <si>
    <t>Victoria ;  P20 - People not in the labour force (PNILF) ;  Persons ;</t>
  </si>
  <si>
    <t>Victoria ;  P20 - People not in the labour force (PNILF) ;  &gt; Males ;</t>
  </si>
  <si>
    <t>Victoria ;  P20 - People not in the labour force (PNILF) ;  &gt; Females ;</t>
  </si>
  <si>
    <t>Victoria ;  P21 - PNILF who wanted to work ;  Persons ;</t>
  </si>
  <si>
    <t>Victoria ;  P21 - PNILF who wanted to work ;  &gt; Males ;</t>
  </si>
  <si>
    <t>Victoria ;  P21 - PNILF who wanted to work ;  &gt; Females ;</t>
  </si>
  <si>
    <t>Victoria ;  P22 - PNILF who looked for work ;  Persons ;</t>
  </si>
  <si>
    <t>Victoria ;  P22 - PNILF who looked for work ;  &gt; Males ;</t>
  </si>
  <si>
    <t>Victoria ;  P22 - PNILF who looked for work ;  &gt; Females ;</t>
  </si>
  <si>
    <t>Victoria ;  P23 - PNILF with marginal attachment to the labour force ;  Persons ;</t>
  </si>
  <si>
    <t>Victoria ;  P23 - PNILF with marginal attachment to the labour force ;  &gt; Males ;</t>
  </si>
  <si>
    <t>Victoria ;  P23 - PNILF with marginal attachment to the labour force ;  &gt; Females ;</t>
  </si>
  <si>
    <t>Victoria ;  P24 - PNILF who had a job to go or return to ;  Persons ;</t>
  </si>
  <si>
    <t>Victoria ;  P24 - PNILF who had a job to go or return to ;  &gt; Males ;</t>
  </si>
  <si>
    <t>Victoria ;  P24 - PNILF who had a job to go or return to ;  &gt; Females ;</t>
  </si>
  <si>
    <t>Victoria ;  P25 - PNILF who wanted work and could start within four weeks ;  Persons ;</t>
  </si>
  <si>
    <t>Victoria ;  P25 - PNILF who wanted work and could start within four weeks ;  &gt; Males ;</t>
  </si>
  <si>
    <t>Victoria ;  P25 - PNILF who wanted work and could start within four weeks ;  &gt; Females ;</t>
  </si>
  <si>
    <t>Victoria ;  P26 - Discouraged job seekers ;  Persons ;</t>
  </si>
  <si>
    <t>Victoria ;  P26 - Discouraged job seekers ;  &gt; Males ;</t>
  </si>
  <si>
    <t>Victoria ;  P26 - Discouraged job seekers ;  &gt; Females ;</t>
  </si>
  <si>
    <t>Victoria ;  P27 - PNILF who wanted work but unavailable within four weeks ;  Persons ;</t>
  </si>
  <si>
    <t>Victoria ;  P27 - PNILF who wanted work but unavailable within four weeks ;  &gt; Males ;</t>
  </si>
  <si>
    <t>Victoria ;  P27 - PNILF who wanted work but unavailable within four weeks ;  &gt; Females ;</t>
  </si>
  <si>
    <t>Victoria ;  P28 - PNILF who wanted work but were caring for children ;  Persons ;</t>
  </si>
  <si>
    <t>Victoria ;  P28 - PNILF who wanted work but were caring for children ;  &gt; Males ;</t>
  </si>
  <si>
    <t>Victoria ;  P28 - PNILF who wanted work but were caring for children ;  &gt; Females ;</t>
  </si>
  <si>
    <t>Victoria ;  P29 - PNILF whose last job was less than 10 years ago ;  Persons ;</t>
  </si>
  <si>
    <t>Victoria ;  P29 - PNILF whose last job was less than 10 years ago ;  &gt; Males ;</t>
  </si>
  <si>
    <t>Victoria ;  P29 - PNILF whose last job was less than 10 years ago ;  &gt; Females ;</t>
  </si>
  <si>
    <t>Victoria ;  P30 - Potential workers ;  Persons ;</t>
  </si>
  <si>
    <t>Victoria ;  P30 - Potential workers ;  &gt; Males ;</t>
  </si>
  <si>
    <t>Victoria ;  P30 - Potential workers ;  &gt; Females ;</t>
  </si>
  <si>
    <t>Victoria ;  P31 - Potential workers with job attachment ;  Persons ;</t>
  </si>
  <si>
    <t>Victoria ;  P31 - Potential workers with job attachment ;  &gt; Males ;</t>
  </si>
  <si>
    <t>Victoria ;  P31 - Potential workers with job attachment ;  &gt; Females ;</t>
  </si>
  <si>
    <t>Victoria ;  P32 - Potential workers without job attachment ;  Persons ;</t>
  </si>
  <si>
    <t>Victoria ;  P32 - Potential workers without job attachment ;  &gt; Males ;</t>
  </si>
  <si>
    <t>Victoria ;  P32 - Potential workers without job attachment ;  &gt; Females ;</t>
  </si>
  <si>
    <t>Victoria ;  P33 - People with job attachment ;  Persons ;</t>
  </si>
  <si>
    <t>Victoria ;  P33 - People with job attachment ;  &gt; Males ;</t>
  </si>
  <si>
    <t>Victoria ;  P33 - People with job attachment ;  &gt; Females ;</t>
  </si>
  <si>
    <t>Victoria ;  P34 - People without job attachment ;  Persons ;</t>
  </si>
  <si>
    <t>Victoria ;  P34 - People without job attachment ;  &gt; Males ;</t>
  </si>
  <si>
    <t>Victoria ;  P34 - People without job attachment ;  &gt; Females ;</t>
  </si>
  <si>
    <t>Victoria ;  P35 - PNILF with marginal attachment to the labour force (historical ver.) ;  Persons ;</t>
  </si>
  <si>
    <t>Victoria ;  P35 - PNILF with marginal attachment to the labour force (historical ver.) ;  &gt; Males ;</t>
  </si>
  <si>
    <t>Victoria ;  P35 - PNILF with marginal attachment to the labour force (historical ver.) ;  &gt; Females ;</t>
  </si>
  <si>
    <t>Queensland ;  P01 - Civilian population ;  Persons ;</t>
  </si>
  <si>
    <t>Queensland ;  P01 - Civilian population ;  &gt; Males ;</t>
  </si>
  <si>
    <t>Queensland ;  P01 - Civilian population ;  &gt; Females ;</t>
  </si>
  <si>
    <t>Queensland ;  P02 - Employed people ;  Persons ;</t>
  </si>
  <si>
    <t>Queensland ;  P02 - Employed people ;  &gt; Males ;</t>
  </si>
  <si>
    <t>Queensland ;  P02 - Employed people ;  &gt; Females ;</t>
  </si>
  <si>
    <t>Queensland ;  P03 - Employed people who would prefer more hours ;  Persons ;</t>
  </si>
  <si>
    <t>Queensland ;  P03 - Employed people who would prefer more hours ;  &gt; Males ;</t>
  </si>
  <si>
    <t>Queensland ;  P03 - Employed people who would prefer more hours ;  &gt; Females ;</t>
  </si>
  <si>
    <t>Queensland ;  P04 - Part-time workers who would prefer more hours ;  Persons ;</t>
  </si>
  <si>
    <t>Queensland ;  P04 - Part-time workers who would prefer more hours ;  &gt; Males ;</t>
  </si>
  <si>
    <t>Queensland ;  P04 - Part-time workers who would prefer more hours ;  &gt; Females ;</t>
  </si>
  <si>
    <t>Queensland ;  P05 - Part-time workers who would prefer full-time hours ;  Persons ;</t>
  </si>
  <si>
    <t>Queensland ;  P05 - Part-time workers who would prefer full-time hours ;  &gt; Males ;</t>
  </si>
  <si>
    <t>Queensland ;  P05 - Part-time workers who would prefer full-time hours ;  &gt; Females ;</t>
  </si>
  <si>
    <t>Queensland ;  P06 - Underemployed workers ;  Persons ;</t>
  </si>
  <si>
    <t>Queensland ;  P06 - Underemployed workers ;  &gt; Males ;</t>
  </si>
  <si>
    <t>Queensland ;  P06 - Underemployed workers ;  &gt; Females ;</t>
  </si>
  <si>
    <t>Queensland ;  P07 - Underemployed part-time workers ;  Persons ;</t>
  </si>
  <si>
    <t>Queensland ;  P07 - Underemployed part-time workers ;  &gt; Males ;</t>
  </si>
  <si>
    <t>Queensland ;  P07 - Underemployed part-time workers ;  &gt; Females ;</t>
  </si>
  <si>
    <t>Queensland ;  P08 - People who started current job In the last year ;  Persons ;</t>
  </si>
  <si>
    <t>Queensland ;  P08 - People who started current job In the last year ;  &gt; Males ;</t>
  </si>
  <si>
    <t>Queensland ;  P08 - People who started current job In the last year ;  &gt; Females ;</t>
  </si>
  <si>
    <t>Queensland ;  P09 - People employed in current job for a year or more ;  Persons ;</t>
  </si>
  <si>
    <t>Queensland ;  P09 - People employed in current job for a year or more ;  &gt; Males ;</t>
  </si>
  <si>
    <t>Queensland ;  P09 - People employed in current job for a year or more ;  &gt; Females ;</t>
  </si>
  <si>
    <t>Queensland ;  P10 - Employees who started current job In the last year ;  Persons ;</t>
  </si>
  <si>
    <t>Queensland ;  P10 - Employees who started current job In the last year ;  &gt; Males ;</t>
  </si>
  <si>
    <t>Queensland ;  P10 - Employees who started current job In the last year ;  &gt; Females ;</t>
  </si>
  <si>
    <t>Queensland ;  P11 - Employees in current job for a year or more ;  Persons ;</t>
  </si>
  <si>
    <t>Queensland ;  P11 - Employees in current job for a year or more ;  &gt; Males ;</t>
  </si>
  <si>
    <t>Queensland ;  P11 - Employees in current job for a year or more ;  &gt; Females ;</t>
  </si>
  <si>
    <t>Queensland ;  P12 - Looked for work while in current job over the last year ;  Persons ;</t>
  </si>
  <si>
    <t>Queensland ;  P12 - Looked for work while in current job over the last year ;  &gt; Males ;</t>
  </si>
  <si>
    <t>Queensland ;  P12 - Looked for work while in current job over the last year ;  &gt; Females ;</t>
  </si>
  <si>
    <t>Queensland ;  P13 - People who worked at some time during the last year ;  Persons ;</t>
  </si>
  <si>
    <t>Queensland ;  P13 - People who worked at some time during the last year ;  &gt; Males ;</t>
  </si>
  <si>
    <t>Queensland ;  P13 - People who worked at some time during the last year ;  &gt; Females ;</t>
  </si>
  <si>
    <t>Queensland ;  P14 - People who were working 12 months ago ;  Persons ;</t>
  </si>
  <si>
    <t>Queensland ;  P14 - People who were working 12 months ago ;  &gt; Males ;</t>
  </si>
  <si>
    <t>Queensland ;  P14 - People who were working 12 months ago ;  &gt; Females ;</t>
  </si>
  <si>
    <t>Queensland ;  P15 - People currently employed and employed 12 months ago ;  Persons ;</t>
  </si>
  <si>
    <t>Queensland ;  P15 - People currently employed and employed 12 months ago ;  &gt; Males ;</t>
  </si>
  <si>
    <t>Queensland ;  P15 - People currently employed and employed 12 months ago ;  &gt; Females ;</t>
  </si>
  <si>
    <t>Queensland ;  P16 - People who left, lost or worked multiple jobs last year ;  Persons ;</t>
  </si>
  <si>
    <t>Queensland ;  P16 - People who left, lost or worked multiple jobs last year ;  &gt; Males ;</t>
  </si>
  <si>
    <t>Queensland ;  P16 - People who left, lost or worked multiple jobs last year ;  &gt; Females ;</t>
  </si>
  <si>
    <t>Queensland ;  P17 - People who left or lost a job last year ;  Persons ;</t>
  </si>
  <si>
    <t>Queensland ;  P17 - People who left or lost a job last year ;  &gt; Males ;</t>
  </si>
  <si>
    <t>Queensland ;  P17 - People who left or lost a job last year ;  &gt; Females ;</t>
  </si>
  <si>
    <t>Queensland ;  P18 - Employed people who left or lost a job last year ;  Persons ;</t>
  </si>
  <si>
    <t>Queensland ;  P18 - Employed people who left or lost a job last year ;  &gt; Males ;</t>
  </si>
  <si>
    <t>Queensland ;  P18 - Employed people who left or lost a job last year ;  &gt; Females ;</t>
  </si>
  <si>
    <t>Queensland ;  P19 - Unemployed people ;  Persons ;</t>
  </si>
  <si>
    <t>Queensland ;  P19 - Unemployed people ;  &gt; Males ;</t>
  </si>
  <si>
    <t>Queensland ;  P19 - Unemployed people ;  &gt; Females ;</t>
  </si>
  <si>
    <t>Queensland ;  P20 - People not in the labour force (PNILF) ;  Persons ;</t>
  </si>
  <si>
    <t>Queensland ;  P20 - People not in the labour force (PNILF) ;  &gt; Males ;</t>
  </si>
  <si>
    <t>Queensland ;  P20 - People not in the labour force (PNILF) ;  &gt; Females ;</t>
  </si>
  <si>
    <t>Queensland ;  P21 - PNILF who wanted to work ;  Persons ;</t>
  </si>
  <si>
    <t>Queensland ;  P21 - PNILF who wanted to work ;  &gt; Males ;</t>
  </si>
  <si>
    <t>Queensland ;  P21 - PNILF who wanted to work ;  &gt; Females ;</t>
  </si>
  <si>
    <t>Queensland ;  P22 - PNILF who looked for work ;  Persons ;</t>
  </si>
  <si>
    <t>Queensland ;  P22 - PNILF who looked for work ;  &gt; Males ;</t>
  </si>
  <si>
    <t>Queensland ;  P22 - PNILF who looked for work ;  &gt; Females ;</t>
  </si>
  <si>
    <t>Queensland ;  P23 - PNILF with marginal attachment to the labour force ;  Persons ;</t>
  </si>
  <si>
    <t>Queensland ;  P23 - PNILF with marginal attachment to the labour force ;  &gt; Males ;</t>
  </si>
  <si>
    <t>Queensland ;  P23 - PNILF with marginal attachment to the labour force ;  &gt; Females ;</t>
  </si>
  <si>
    <t>Queensland ;  P24 - PNILF who had a job to go or return to ;  Persons ;</t>
  </si>
  <si>
    <t>Queensland ;  P24 - PNILF who had a job to go or return to ;  &gt; Males ;</t>
  </si>
  <si>
    <t>Queensland ;  P24 - PNILF who had a job to go or return to ;  &gt; Females ;</t>
  </si>
  <si>
    <t>Queensland ;  P25 - PNILF who wanted work and could start within four weeks ;  Persons ;</t>
  </si>
  <si>
    <t>Queensland ;  P25 - PNILF who wanted work and could start within four weeks ;  &gt; Males ;</t>
  </si>
  <si>
    <t>Queensland ;  P25 - PNILF who wanted work and could start within four weeks ;  &gt; Females ;</t>
  </si>
  <si>
    <t>Queensland ;  P26 - Discouraged job seekers ;  Persons ;</t>
  </si>
  <si>
    <t>Queensland ;  P26 - Discouraged job seekers ;  &gt; Males ;</t>
  </si>
  <si>
    <t>Queensland ;  P26 - Discouraged job seekers ;  &gt; Females ;</t>
  </si>
  <si>
    <t>Queensland ;  P27 - PNILF who wanted work but unavailable within four weeks ;  Persons ;</t>
  </si>
  <si>
    <t>Queensland ;  P27 - PNILF who wanted work but unavailable within four weeks ;  &gt; Males ;</t>
  </si>
  <si>
    <t>Queensland ;  P27 - PNILF who wanted work but unavailable within four weeks ;  &gt; Females ;</t>
  </si>
  <si>
    <t>Queensland ;  P28 - PNILF who wanted work but were caring for children ;  Persons ;</t>
  </si>
  <si>
    <t>Queensland ;  P28 - PNILF who wanted work but were caring for children ;  &gt; Males ;</t>
  </si>
  <si>
    <t>Queensland ;  P28 - PNILF who wanted work but were caring for children ;  &gt; Females ;</t>
  </si>
  <si>
    <t>Queensland ;  P29 - PNILF whose last job was less than 10 years ago ;  Persons ;</t>
  </si>
  <si>
    <t>Queensland ;  P29 - PNILF whose last job was less than 10 years ago ;  &gt; Males ;</t>
  </si>
  <si>
    <t>Queensland ;  P29 - PNILF whose last job was less than 10 years ago ;  &gt; Females ;</t>
  </si>
  <si>
    <t>Queensland ;  P30 - Potential workers ;  Persons ;</t>
  </si>
  <si>
    <t>Queensland ;  P30 - Potential workers ;  &gt; Males ;</t>
  </si>
  <si>
    <t>Queensland ;  P30 - Potential workers ;  &gt; Females ;</t>
  </si>
  <si>
    <t>Queensland ;  P31 - Potential workers with job attachment ;  Persons ;</t>
  </si>
  <si>
    <t>Queensland ;  P31 - Potential workers with job attachment ;  &gt; Males ;</t>
  </si>
  <si>
    <t>Queensland ;  P31 - Potential workers with job attachment ;  &gt; Females ;</t>
  </si>
  <si>
    <t>Queensland ;  P32 - Potential workers without job attachment ;  Persons ;</t>
  </si>
  <si>
    <t>Queensland ;  P32 - Potential workers without job attachment ;  &gt; Males ;</t>
  </si>
  <si>
    <t>Queensland ;  P32 - Potential workers without job attachment ;  &gt; Females ;</t>
  </si>
  <si>
    <t>Queensland ;  P33 - People with job attachment ;  Persons ;</t>
  </si>
  <si>
    <t>Queensland ;  P33 - People with job attachment ;  &gt; Males ;</t>
  </si>
  <si>
    <t>Queensland ;  P33 - People with job attachment ;  &gt; Females ;</t>
  </si>
  <si>
    <t>Queensland ;  P34 - People without job attachment ;  Persons ;</t>
  </si>
  <si>
    <t>Queensland ;  P34 - People without job attachment ;  &gt; Males ;</t>
  </si>
  <si>
    <t>Queensland ;  P34 - People without job attachment ;  &gt; Females ;</t>
  </si>
  <si>
    <t>Queensland ;  P35 - PNILF with marginal attachment to the labour force (historical ver.) ;  Persons ;</t>
  </si>
  <si>
    <t>Queensland ;  P35 - PNILF with marginal attachment to the labour force (historical ver.) ;  &gt; Males ;</t>
  </si>
  <si>
    <t>Queensland ;  P35 - PNILF with marginal attachment to the labour force (historical ver.) ;  &gt; Females ;</t>
  </si>
  <si>
    <t>South Australia ;  P01 - Civilian population ;  Persons ;</t>
  </si>
  <si>
    <t>South Australia ;  P01 - Civilian population ;  &gt; Males ;</t>
  </si>
  <si>
    <t>South Australia ;  P01 - Civilian population ;  &gt; Females ;</t>
  </si>
  <si>
    <t>South Australia ;  P02 - Employed people ;  Persons ;</t>
  </si>
  <si>
    <t>South Australia ;  P02 - Employed people ;  &gt; Males ;</t>
  </si>
  <si>
    <t>South Australia ;  P02 - Employed people ;  &gt; Females ;</t>
  </si>
  <si>
    <t>South Australia ;  P03 - Employed people who would prefer more hours ;  Persons ;</t>
  </si>
  <si>
    <t>South Australia ;  P03 - Employed people who would prefer more hours ;  &gt; Males ;</t>
  </si>
  <si>
    <t>South Australia ;  P03 - Employed people who would prefer more hours ;  &gt; Females ;</t>
  </si>
  <si>
    <t>South Australia ;  P04 - Part-time workers who would prefer more hours ;  Persons ;</t>
  </si>
  <si>
    <t>South Australia ;  P04 - Part-time workers who would prefer more hours ;  &gt; Males ;</t>
  </si>
  <si>
    <t>South Australia ;  P04 - Part-time workers who would prefer more hours ;  &gt; Females ;</t>
  </si>
  <si>
    <t>South Australia ;  P05 - Part-time workers who would prefer full-time hours ;  Persons ;</t>
  </si>
  <si>
    <t>South Australia ;  P05 - Part-time workers who would prefer full-time hours ;  &gt; Males ;</t>
  </si>
  <si>
    <t>South Australia ;  P05 - Part-time workers who would prefer full-time hours ;  &gt; Females ;</t>
  </si>
  <si>
    <t>South Australia ;  P06 - Underemployed workers ;  Persons ;</t>
  </si>
  <si>
    <t>South Australia ;  P06 - Underemployed workers ;  &gt; Males ;</t>
  </si>
  <si>
    <t>South Australia ;  P06 - Underemployed workers ;  &gt; Females ;</t>
  </si>
  <si>
    <t>South Australia ;  P07 - Underemployed part-time workers ;  Persons ;</t>
  </si>
  <si>
    <t>South Australia ;  P07 - Underemployed part-time workers ;  &gt; Males ;</t>
  </si>
  <si>
    <t>South Australia ;  P07 - Underemployed part-time workers ;  &gt; Females ;</t>
  </si>
  <si>
    <t>South Australia ;  P08 - People who started current job In the last year ;  Persons ;</t>
  </si>
  <si>
    <t>South Australia ;  P08 - People who started current job In the last year ;  &gt; Males ;</t>
  </si>
  <si>
    <t>South Australia ;  P08 - People who started current job In the last year ;  &gt; Females ;</t>
  </si>
  <si>
    <t>South Australia ;  P09 - People employed in current job for a year or more ;  Persons ;</t>
  </si>
  <si>
    <t>South Australia ;  P09 - People employed in current job for a year or more ;  &gt; Males ;</t>
  </si>
  <si>
    <t>South Australia ;  P09 - People employed in current job for a year or more ;  &gt; Females ;</t>
  </si>
  <si>
    <t>South Australia ;  P10 - Employees who started current job In the last year ;  Persons ;</t>
  </si>
  <si>
    <t>South Australia ;  P10 - Employees who started current job In the last year ;  &gt; Males ;</t>
  </si>
  <si>
    <t>South Australia ;  P10 - Employees who started current job In the last year ;  &gt; Females ;</t>
  </si>
  <si>
    <t>South Australia ;  P11 - Employees in current job for a year or more ;  Persons ;</t>
  </si>
  <si>
    <t>South Australia ;  P11 - Employees in current job for a year or more ;  &gt; Males ;</t>
  </si>
  <si>
    <t>South Australia ;  P11 - Employees in current job for a year or more ;  &gt; Females ;</t>
  </si>
  <si>
    <t>South Australia ;  P12 - Looked for work while in current job over the last year ;  Persons ;</t>
  </si>
  <si>
    <t>South Australia ;  P12 - Looked for work while in current job over the last year ;  &gt; Males ;</t>
  </si>
  <si>
    <t>South Australia ;  P12 - Looked for work while in current job over the last year ;  &gt; Females ;</t>
  </si>
  <si>
    <t>South Australia ;  P13 - People who worked at some time during the last year ;  Persons ;</t>
  </si>
  <si>
    <t>South Australia ;  P13 - People who worked at some time during the last year ;  &gt; Males ;</t>
  </si>
  <si>
    <t>South Australia ;  P13 - People who worked at some time during the last year ;  &gt; Females ;</t>
  </si>
  <si>
    <t>South Australia ;  P14 - People who were working 12 months ago ;  Persons ;</t>
  </si>
  <si>
    <t>South Australia ;  P14 - People who were working 12 months ago ;  &gt; Males ;</t>
  </si>
  <si>
    <t>South Australia ;  P14 - People who were working 12 months ago ;  &gt; Females ;</t>
  </si>
  <si>
    <t>South Australia ;  P15 - People currently employed and employed 12 months ago ;  Persons ;</t>
  </si>
  <si>
    <t>South Australia ;  P15 - People currently employed and employed 12 months ago ;  &gt; Males ;</t>
  </si>
  <si>
    <t>South Australia ;  P15 - People currently employed and employed 12 months ago ;  &gt; Females ;</t>
  </si>
  <si>
    <t>South Australia ;  P16 - People who left, lost or worked multiple jobs last year ;  Persons ;</t>
  </si>
  <si>
    <t>South Australia ;  P16 - People who left, lost or worked multiple jobs last year ;  &gt; Males ;</t>
  </si>
  <si>
    <t>South Australia ;  P16 - People who left, lost or worked multiple jobs last year ;  &gt; Females ;</t>
  </si>
  <si>
    <t>South Australia ;  P17 - People who left or lost a job last year ;  Persons ;</t>
  </si>
  <si>
    <t>South Australia ;  P17 - People who left or lost a job last year ;  &gt; Males ;</t>
  </si>
  <si>
    <t>South Australia ;  P17 - People who left or lost a job last year ;  &gt; Females ;</t>
  </si>
  <si>
    <t>South Australia ;  P18 - Employed people who left or lost a job last year ;  Persons ;</t>
  </si>
  <si>
    <t>South Australia ;  P18 - Employed people who left or lost a job last year ;  &gt; Males ;</t>
  </si>
  <si>
    <t>South Australia ;  P18 - Employed people who left or lost a job last year ;  &gt; Females ;</t>
  </si>
  <si>
    <t>South Australia ;  P19 - Unemployed people ;  Persons ;</t>
  </si>
  <si>
    <t>A126095166F</t>
  </si>
  <si>
    <t>A126110286R</t>
  </si>
  <si>
    <t>A126102726J</t>
  </si>
  <si>
    <t>A126095190F</t>
  </si>
  <si>
    <t>A126110310C</t>
  </si>
  <si>
    <t>A126102750J</t>
  </si>
  <si>
    <t>A126095138W</t>
  </si>
  <si>
    <t>A126110258F</t>
  </si>
  <si>
    <t>A126102698K</t>
  </si>
  <si>
    <t>A126095214L</t>
  </si>
  <si>
    <t>A126110334W</t>
  </si>
  <si>
    <t>A126102774A</t>
  </si>
  <si>
    <t>A126095194R</t>
  </si>
  <si>
    <t>A126110314L</t>
  </si>
  <si>
    <t>A126102754T</t>
  </si>
  <si>
    <t>A126095226W</t>
  </si>
  <si>
    <t>A126110346F</t>
  </si>
  <si>
    <t>A126102786K</t>
  </si>
  <si>
    <t>A126095142L</t>
  </si>
  <si>
    <t>A126110262W</t>
  </si>
  <si>
    <t>A126102702R</t>
  </si>
  <si>
    <t>A126095098R</t>
  </si>
  <si>
    <t>A126110218L</t>
  </si>
  <si>
    <t>A126102658T</t>
  </si>
  <si>
    <t>A126095118L</t>
  </si>
  <si>
    <t>A126110238W</t>
  </si>
  <si>
    <t>A126102678A</t>
  </si>
  <si>
    <t>A126095170W</t>
  </si>
  <si>
    <t>A126110290F</t>
  </si>
  <si>
    <t>A126102730X</t>
  </si>
  <si>
    <t>A126095122C</t>
  </si>
  <si>
    <t>A126110242L</t>
  </si>
  <si>
    <t>A126102682T</t>
  </si>
  <si>
    <t>A126095174F</t>
  </si>
  <si>
    <t>A126110294R</t>
  </si>
  <si>
    <t>A126102734J</t>
  </si>
  <si>
    <t>A126095178R</t>
  </si>
  <si>
    <t>A126110298X</t>
  </si>
  <si>
    <t>A126102738T</t>
  </si>
  <si>
    <t>A126095230L</t>
  </si>
  <si>
    <t>A126110350W</t>
  </si>
  <si>
    <t>A126102790A</t>
  </si>
  <si>
    <t>A126095102V</t>
  </si>
  <si>
    <t>A126110222C</t>
  </si>
  <si>
    <t>A126102662J</t>
  </si>
  <si>
    <t>A126095218W</t>
  </si>
  <si>
    <t>A126110338F</t>
  </si>
  <si>
    <t>A126102778K</t>
  </si>
  <si>
    <t>A126095222L</t>
  </si>
  <si>
    <t>A126110342W</t>
  </si>
  <si>
    <t>A126102782A</t>
  </si>
  <si>
    <t>A126095110V</t>
  </si>
  <si>
    <t>A126110230C</t>
  </si>
  <si>
    <t>A126102670J</t>
  </si>
  <si>
    <t>A126095146W</t>
  </si>
  <si>
    <t>A126110266F</t>
  </si>
  <si>
    <t>A126102706X</t>
  </si>
  <si>
    <t>A126095182F</t>
  </si>
  <si>
    <t>A126110302C</t>
  </si>
  <si>
    <t>A126102742J</t>
  </si>
  <si>
    <t>A126095234W</t>
  </si>
  <si>
    <t>A126110354F</t>
  </si>
  <si>
    <t>A126102794K</t>
  </si>
  <si>
    <t>A126095106C</t>
  </si>
  <si>
    <t>A126110226L</t>
  </si>
  <si>
    <t>A126102666T</t>
  </si>
  <si>
    <t>A126095186R</t>
  </si>
  <si>
    <t>A126110306L</t>
  </si>
  <si>
    <t>A126102746T</t>
  </si>
  <si>
    <t>A126095198X</t>
  </si>
  <si>
    <t>A126110318W</t>
  </si>
  <si>
    <t>A126102758A</t>
  </si>
  <si>
    <t>A126095130C</t>
  </si>
  <si>
    <t>A126110250L</t>
  </si>
  <si>
    <t>A126102690T</t>
  </si>
  <si>
    <t>A126095114C</t>
  </si>
  <si>
    <t>A126110234L</t>
  </si>
  <si>
    <t>A126102674T</t>
  </si>
  <si>
    <t>A126095150L</t>
  </si>
  <si>
    <t>A126110270W</t>
  </si>
  <si>
    <t>A126102710R</t>
  </si>
  <si>
    <t>A126095126L</t>
  </si>
  <si>
    <t>A126110246W</t>
  </si>
  <si>
    <t>A126102686A</t>
  </si>
  <si>
    <t>A126095154W</t>
  </si>
  <si>
    <t>A126110274F</t>
  </si>
  <si>
    <t>A126102714X</t>
  </si>
  <si>
    <t>A126095134L</t>
  </si>
  <si>
    <t>A126110254W</t>
  </si>
  <si>
    <t>A126102694A</t>
  </si>
  <si>
    <t>A126095902T</t>
  </si>
  <si>
    <t>A126111022C</t>
  </si>
  <si>
    <t>A126103462J</t>
  </si>
  <si>
    <t>A126095858V</t>
  </si>
  <si>
    <t>A126110978C</t>
  </si>
  <si>
    <t>A126103418X</t>
  </si>
  <si>
    <t>A126095906A</t>
  </si>
  <si>
    <t>A126111026L</t>
  </si>
  <si>
    <t>A126103466T</t>
  </si>
  <si>
    <t>A126095910T</t>
  </si>
  <si>
    <t>A126111030C</t>
  </si>
  <si>
    <t>A126103470J</t>
  </si>
  <si>
    <t>A126095862K</t>
  </si>
  <si>
    <t>A126110982V</t>
  </si>
  <si>
    <t>A126103422R</t>
  </si>
  <si>
    <t>A126095866V</t>
  </si>
  <si>
    <t>A126110986C</t>
  </si>
  <si>
    <t>A126103426X</t>
  </si>
  <si>
    <t>A126095890V</t>
  </si>
  <si>
    <t>A126111010V</t>
  </si>
  <si>
    <t>A126103450X</t>
  </si>
  <si>
    <t>A126095838K</t>
  </si>
  <si>
    <t>A126110958V</t>
  </si>
  <si>
    <t>A126103398A</t>
  </si>
  <si>
    <t>A126095914A</t>
  </si>
  <si>
    <t>A126111034L</t>
  </si>
  <si>
    <t>A126103474T</t>
  </si>
  <si>
    <t>A126095894C</t>
  </si>
  <si>
    <t>A126111014C</t>
  </si>
  <si>
    <t>A126103454J</t>
  </si>
  <si>
    <t>A126095926K</t>
  </si>
  <si>
    <t>A126111046W</t>
  </si>
  <si>
    <t>A126103486A</t>
  </si>
  <si>
    <t>A126095842A</t>
  </si>
  <si>
    <t>A126110962K</t>
  </si>
  <si>
    <t>A126103402F</t>
  </si>
  <si>
    <t>A126095798C</t>
  </si>
  <si>
    <t>A126110918A</t>
  </si>
  <si>
    <t>A126103358J</t>
  </si>
  <si>
    <t>A126095818A</t>
  </si>
  <si>
    <t>A126110938K</t>
  </si>
  <si>
    <t>A126103378T</t>
  </si>
  <si>
    <t>A126095870K</t>
  </si>
  <si>
    <t>A126110990V</t>
  </si>
  <si>
    <t>A126103430R</t>
  </si>
  <si>
    <t>A126095822T</t>
  </si>
  <si>
    <t>A126110942A</t>
  </si>
  <si>
    <t>A126103382J</t>
  </si>
  <si>
    <t>A126095874V</t>
  </si>
  <si>
    <t>A126110994C</t>
  </si>
  <si>
    <t>A126103434X</t>
  </si>
  <si>
    <t>A126095878C</t>
  </si>
  <si>
    <t>A126110998L</t>
  </si>
  <si>
    <t>A126103438J</t>
  </si>
  <si>
    <t>A126095930A</t>
  </si>
  <si>
    <t>A126111050L</t>
  </si>
  <si>
    <t>A126103490T</t>
  </si>
  <si>
    <t>A126095802J</t>
  </si>
  <si>
    <t>A126110922T</t>
  </si>
  <si>
    <t>A126103362X</t>
  </si>
  <si>
    <t>A126095918K</t>
  </si>
  <si>
    <t>A126111038W</t>
  </si>
  <si>
    <t>A126103478A</t>
  </si>
  <si>
    <t>A126095922A</t>
  </si>
  <si>
    <t>A126111042L</t>
  </si>
  <si>
    <t>A126103482T</t>
  </si>
  <si>
    <t>A126095810J</t>
  </si>
  <si>
    <t>A126110930T</t>
  </si>
  <si>
    <t>A126103370X</t>
  </si>
  <si>
    <t>A126095846K</t>
  </si>
  <si>
    <t>A126110966V</t>
  </si>
  <si>
    <t>A126103406R</t>
  </si>
  <si>
    <t>A126095882V</t>
  </si>
  <si>
    <t>A126111002V</t>
  </si>
  <si>
    <t>A126103442X</t>
  </si>
  <si>
    <t>A126095934K</t>
  </si>
  <si>
    <t>A126111054W</t>
  </si>
  <si>
    <t>A126103494A</t>
  </si>
  <si>
    <t>A126095806T</t>
  </si>
  <si>
    <t>A126110926A</t>
  </si>
  <si>
    <t>A126103366J</t>
  </si>
  <si>
    <t>A126095886C</t>
  </si>
  <si>
    <t>A126111006C</t>
  </si>
  <si>
    <t>A126103446J</t>
  </si>
  <si>
    <t>A126095898L</t>
  </si>
  <si>
    <t>A126111018L</t>
  </si>
  <si>
    <t>A126103458T</t>
  </si>
  <si>
    <t>A126095830T</t>
  </si>
  <si>
    <t>A126110950A</t>
  </si>
  <si>
    <t>A126103390J</t>
  </si>
  <si>
    <t>A126095814T</t>
  </si>
  <si>
    <t>A126110934A</t>
  </si>
  <si>
    <t>A126103374J</t>
  </si>
  <si>
    <t>A126095850A</t>
  </si>
  <si>
    <t>A126110970K</t>
  </si>
  <si>
    <t>A126103410F</t>
  </si>
  <si>
    <t>A126095826A</t>
  </si>
  <si>
    <t>A126110946K</t>
  </si>
  <si>
    <t>A126103386T</t>
  </si>
  <si>
    <t>A126095854K</t>
  </si>
  <si>
    <t>A126110974V</t>
  </si>
  <si>
    <t>A126103414R</t>
  </si>
  <si>
    <t>A126095834A</t>
  </si>
  <si>
    <t>A126110954K</t>
  </si>
  <si>
    <t>A126103394T</t>
  </si>
  <si>
    <t>A126096042W</t>
  </si>
  <si>
    <t>A126111162F</t>
  </si>
  <si>
    <t>A126103602X</t>
  </si>
  <si>
    <t>A126095998W</t>
  </si>
  <si>
    <t>A126111118W</t>
  </si>
  <si>
    <t>A126103558A</t>
  </si>
  <si>
    <t>A126096046F</t>
  </si>
  <si>
    <t>A126111166R</t>
  </si>
  <si>
    <t>A126103606J</t>
  </si>
  <si>
    <t>A126096050W</t>
  </si>
  <si>
    <t>A126111170F</t>
  </si>
  <si>
    <t>A126103610X</t>
  </si>
  <si>
    <t>A126096002C</t>
  </si>
  <si>
    <t>A126111122L</t>
  </si>
  <si>
    <t>A126103562T</t>
  </si>
  <si>
    <t>A126096006L</t>
  </si>
  <si>
    <t>A126111126W</t>
  </si>
  <si>
    <t>A126103566A</t>
  </si>
  <si>
    <t>A126096030L</t>
  </si>
  <si>
    <t>A126111150W</t>
  </si>
  <si>
    <t>A126103590A</t>
  </si>
  <si>
    <t>A126095978L</t>
  </si>
  <si>
    <t>A126111098X</t>
  </si>
  <si>
    <t>A126103538T</t>
  </si>
  <si>
    <t>A126096054F</t>
  </si>
  <si>
    <t>A126111174R</t>
  </si>
  <si>
    <t>A126103614J</t>
  </si>
  <si>
    <t>A126096034W</t>
  </si>
  <si>
    <t>A126111154F</t>
  </si>
  <si>
    <t>A126103594K</t>
  </si>
  <si>
    <t>A126096066R</t>
  </si>
  <si>
    <t>A126111186X</t>
  </si>
  <si>
    <t>A126103626T</t>
  </si>
  <si>
    <t>A126095982C</t>
  </si>
  <si>
    <t>A126111102C</t>
  </si>
  <si>
    <t>A126103542J</t>
  </si>
  <si>
    <t>A126095938V</t>
  </si>
  <si>
    <t>A126111058F</t>
  </si>
  <si>
    <t>A126103498K</t>
  </si>
  <si>
    <t>A126095958C</t>
  </si>
  <si>
    <t>A126111078R</t>
  </si>
  <si>
    <t>A126103518J</t>
  </si>
  <si>
    <t>A126096010C</t>
  </si>
  <si>
    <t>A126111130L</t>
  </si>
  <si>
    <t>A126103570T</t>
  </si>
  <si>
    <t>A126095962V</t>
  </si>
  <si>
    <t>A126111082F</t>
  </si>
  <si>
    <t>A126103522X</t>
  </si>
  <si>
    <t>A126096014L</t>
  </si>
  <si>
    <t>A126111134W</t>
  </si>
  <si>
    <t>A126103574A</t>
  </si>
  <si>
    <t>A126096018W</t>
  </si>
  <si>
    <t>A126111138F</t>
  </si>
  <si>
    <t>A126103578K</t>
  </si>
  <si>
    <t>A126096070F</t>
  </si>
  <si>
    <t>South Australia ;  P19 - Unemployed people ;  &gt; Males ;</t>
  </si>
  <si>
    <t>South Australia ;  P19 - Unemployed people ;  &gt; Females ;</t>
  </si>
  <si>
    <t>South Australia ;  P20 - People not in the labour force (PNILF) ;  Persons ;</t>
  </si>
  <si>
    <t>South Australia ;  P20 - People not in the labour force (PNILF) ;  &gt; Males ;</t>
  </si>
  <si>
    <t>South Australia ;  P20 - People not in the labour force (PNILF) ;  &gt; Females ;</t>
  </si>
  <si>
    <t>South Australia ;  P21 - PNILF who wanted to work ;  Persons ;</t>
  </si>
  <si>
    <t>South Australia ;  P21 - PNILF who wanted to work ;  &gt; Males ;</t>
  </si>
  <si>
    <t>South Australia ;  P21 - PNILF who wanted to work ;  &gt; Females ;</t>
  </si>
  <si>
    <t>South Australia ;  P22 - PNILF who looked for work ;  Persons ;</t>
  </si>
  <si>
    <t>South Australia ;  P22 - PNILF who looked for work ;  &gt; Males ;</t>
  </si>
  <si>
    <t>South Australia ;  P22 - PNILF who looked for work ;  &gt; Females ;</t>
  </si>
  <si>
    <t>South Australia ;  P23 - PNILF with marginal attachment to the labour force ;  Persons ;</t>
  </si>
  <si>
    <t>South Australia ;  P23 - PNILF with marginal attachment to the labour force ;  &gt; Males ;</t>
  </si>
  <si>
    <t>South Australia ;  P23 - PNILF with marginal attachment to the labour force ;  &gt; Females ;</t>
  </si>
  <si>
    <t>South Australia ;  P24 - PNILF who had a job to go or return to ;  Persons ;</t>
  </si>
  <si>
    <t>South Australia ;  P24 - PNILF who had a job to go or return to ;  &gt; Males ;</t>
  </si>
  <si>
    <t>South Australia ;  P24 - PNILF who had a job to go or return to ;  &gt; Females ;</t>
  </si>
  <si>
    <t>South Australia ;  P25 - PNILF who wanted work and could start within four weeks ;  Persons ;</t>
  </si>
  <si>
    <t>South Australia ;  P25 - PNILF who wanted work and could start within four weeks ;  &gt; Males ;</t>
  </si>
  <si>
    <t>South Australia ;  P25 - PNILF who wanted work and could start within four weeks ;  &gt; Females ;</t>
  </si>
  <si>
    <t>South Australia ;  P26 - Discouraged job seekers ;  Persons ;</t>
  </si>
  <si>
    <t>South Australia ;  P26 - Discouraged job seekers ;  &gt; Males ;</t>
  </si>
  <si>
    <t>South Australia ;  P26 - Discouraged job seekers ;  &gt; Females ;</t>
  </si>
  <si>
    <t>South Australia ;  P27 - PNILF who wanted work but unavailable within four weeks ;  Persons ;</t>
  </si>
  <si>
    <t>South Australia ;  P27 - PNILF who wanted work but unavailable within four weeks ;  &gt; Males ;</t>
  </si>
  <si>
    <t>South Australia ;  P27 - PNILF who wanted work but unavailable within four weeks ;  &gt; Females ;</t>
  </si>
  <si>
    <t>South Australia ;  P28 - PNILF who wanted work but were caring for children ;  Persons ;</t>
  </si>
  <si>
    <t>South Australia ;  P28 - PNILF who wanted work but were caring for children ;  &gt; Males ;</t>
  </si>
  <si>
    <t>South Australia ;  P28 - PNILF who wanted work but were caring for children ;  &gt; Females ;</t>
  </si>
  <si>
    <t>South Australia ;  P29 - PNILF whose last job was less than 10 years ago ;  Persons ;</t>
  </si>
  <si>
    <t>South Australia ;  P29 - PNILF whose last job was less than 10 years ago ;  &gt; Males ;</t>
  </si>
  <si>
    <t>South Australia ;  P29 - PNILF whose last job was less than 10 years ago ;  &gt; Females ;</t>
  </si>
  <si>
    <t>South Australia ;  P30 - Potential workers ;  Persons ;</t>
  </si>
  <si>
    <t>South Australia ;  P30 - Potential workers ;  &gt; Males ;</t>
  </si>
  <si>
    <t>South Australia ;  P30 - Potential workers ;  &gt; Females ;</t>
  </si>
  <si>
    <t>South Australia ;  P31 - Potential workers with job attachment ;  Persons ;</t>
  </si>
  <si>
    <t>South Australia ;  P31 - Potential workers with job attachment ;  &gt; Males ;</t>
  </si>
  <si>
    <t>South Australia ;  P31 - Potential workers with job attachment ;  &gt; Females ;</t>
  </si>
  <si>
    <t>South Australia ;  P32 - Potential workers without job attachment ;  Persons ;</t>
  </si>
  <si>
    <t>South Australia ;  P32 - Potential workers without job attachment ;  &gt; Males ;</t>
  </si>
  <si>
    <t>South Australia ;  P32 - Potential workers without job attachment ;  &gt; Females ;</t>
  </si>
  <si>
    <t>South Australia ;  P33 - People with job attachment ;  Persons ;</t>
  </si>
  <si>
    <t>South Australia ;  P33 - People with job attachment ;  &gt; Males ;</t>
  </si>
  <si>
    <t>South Australia ;  P33 - People with job attachment ;  &gt; Females ;</t>
  </si>
  <si>
    <t>South Australia ;  P34 - People without job attachment ;  Persons ;</t>
  </si>
  <si>
    <t>South Australia ;  P34 - People without job attachment ;  &gt; Males ;</t>
  </si>
  <si>
    <t>South Australia ;  P34 - People without job attachment ;  &gt; Females ;</t>
  </si>
  <si>
    <t>South Australia ;  P35 - PNILF with marginal attachment to the labour force (historical ver.) ;  Persons ;</t>
  </si>
  <si>
    <t>South Australia ;  P35 - PNILF with marginal attachment to the labour force (historical ver.) ;  &gt; Males ;</t>
  </si>
  <si>
    <t>South Australia ;  P35 - PNILF with marginal attachment to the labour force (historical ver.) ;  &gt; Females ;</t>
  </si>
  <si>
    <t>Western Australia ;  P01 - Civilian population ;  Persons ;</t>
  </si>
  <si>
    <t>Western Australia ;  P01 - Civilian population ;  &gt; Males ;</t>
  </si>
  <si>
    <t>Western Australia ;  P01 - Civilian population ;  &gt; Females ;</t>
  </si>
  <si>
    <t>Western Australia ;  P02 - Employed people ;  Persons ;</t>
  </si>
  <si>
    <t>Western Australia ;  P02 - Employed people ;  &gt; Males ;</t>
  </si>
  <si>
    <t>Western Australia ;  P02 - Employed people ;  &gt; Females ;</t>
  </si>
  <si>
    <t>Western Australia ;  P03 - Employed people who would prefer more hours ;  Persons ;</t>
  </si>
  <si>
    <t>Western Australia ;  P03 - Employed people who would prefer more hours ;  &gt; Males ;</t>
  </si>
  <si>
    <t>Western Australia ;  P03 - Employed people who would prefer more hours ;  &gt; Females ;</t>
  </si>
  <si>
    <t>Western Australia ;  P04 - Part-time workers who would prefer more hours ;  Persons ;</t>
  </si>
  <si>
    <t>Western Australia ;  P04 - Part-time workers who would prefer more hours ;  &gt; Males ;</t>
  </si>
  <si>
    <t>Western Australia ;  P04 - Part-time workers who would prefer more hours ;  &gt; Females ;</t>
  </si>
  <si>
    <t>Western Australia ;  P05 - Part-time workers who would prefer full-time hours ;  Persons ;</t>
  </si>
  <si>
    <t>Western Australia ;  P05 - Part-time workers who would prefer full-time hours ;  &gt; Males ;</t>
  </si>
  <si>
    <t>Western Australia ;  P05 - Part-time workers who would prefer full-time hours ;  &gt; Females ;</t>
  </si>
  <si>
    <t>Western Australia ;  P06 - Underemployed workers ;  Persons ;</t>
  </si>
  <si>
    <t>Western Australia ;  P06 - Underemployed workers ;  &gt; Males ;</t>
  </si>
  <si>
    <t>Western Australia ;  P06 - Underemployed workers ;  &gt; Females ;</t>
  </si>
  <si>
    <t>Western Australia ;  P07 - Underemployed part-time workers ;  Persons ;</t>
  </si>
  <si>
    <t>Western Australia ;  P07 - Underemployed part-time workers ;  &gt; Males ;</t>
  </si>
  <si>
    <t>Western Australia ;  P07 - Underemployed part-time workers ;  &gt; Females ;</t>
  </si>
  <si>
    <t>Western Australia ;  P08 - People who started current job In the last year ;  Persons ;</t>
  </si>
  <si>
    <t>Western Australia ;  P08 - People who started current job In the last year ;  &gt; Males ;</t>
  </si>
  <si>
    <t>Western Australia ;  P08 - People who started current job In the last year ;  &gt; Females ;</t>
  </si>
  <si>
    <t>Western Australia ;  P09 - People employed in current job for a year or more ;  Persons ;</t>
  </si>
  <si>
    <t>Western Australia ;  P09 - People employed in current job for a year or more ;  &gt; Males ;</t>
  </si>
  <si>
    <t>Western Australia ;  P09 - People employed in current job for a year or more ;  &gt; Females ;</t>
  </si>
  <si>
    <t>Western Australia ;  P10 - Employees who started current job In the last year ;  Persons ;</t>
  </si>
  <si>
    <t>Western Australia ;  P10 - Employees who started current job In the last year ;  &gt; Males ;</t>
  </si>
  <si>
    <t>Western Australia ;  P10 - Employees who started current job In the last year ;  &gt; Females ;</t>
  </si>
  <si>
    <t>Western Australia ;  P11 - Employees in current job for a year or more ;  Persons ;</t>
  </si>
  <si>
    <t>Western Australia ;  P11 - Employees in current job for a year or more ;  &gt; Males ;</t>
  </si>
  <si>
    <t>Western Australia ;  P11 - Employees in current job for a year or more ;  &gt; Females ;</t>
  </si>
  <si>
    <t>Western Australia ;  P12 - Looked for work while in current job over the last year ;  Persons ;</t>
  </si>
  <si>
    <t>Western Australia ;  P12 - Looked for work while in current job over the last year ;  &gt; Males ;</t>
  </si>
  <si>
    <t>Western Australia ;  P12 - Looked for work while in current job over the last year ;  &gt; Females ;</t>
  </si>
  <si>
    <t>Western Australia ;  P13 - People who worked at some time during the last year ;  Persons ;</t>
  </si>
  <si>
    <t>Western Australia ;  P13 - People who worked at some time during the last year ;  &gt; Males ;</t>
  </si>
  <si>
    <t>Western Australia ;  P13 - People who worked at some time during the last year ;  &gt; Females ;</t>
  </si>
  <si>
    <t>Western Australia ;  P14 - People who were working 12 months ago ;  Persons ;</t>
  </si>
  <si>
    <t>Western Australia ;  P14 - People who were working 12 months ago ;  &gt; Males ;</t>
  </si>
  <si>
    <t>Western Australia ;  P14 - People who were working 12 months ago ;  &gt; Females ;</t>
  </si>
  <si>
    <t>Western Australia ;  P15 - People currently employed and employed 12 months ago ;  Persons ;</t>
  </si>
  <si>
    <t>Western Australia ;  P15 - People currently employed and employed 12 months ago ;  &gt; Males ;</t>
  </si>
  <si>
    <t>Western Australia ;  P15 - People currently employed and employed 12 months ago ;  &gt; Females ;</t>
  </si>
  <si>
    <t>Western Australia ;  P16 - People who left, lost or worked multiple jobs last year ;  Persons ;</t>
  </si>
  <si>
    <t>Western Australia ;  P16 - People who left, lost or worked multiple jobs last year ;  &gt; Males ;</t>
  </si>
  <si>
    <t>Western Australia ;  P16 - People who left, lost or worked multiple jobs last year ;  &gt; Females ;</t>
  </si>
  <si>
    <t>Western Australia ;  P17 - People who left or lost a job last year ;  Persons ;</t>
  </si>
  <si>
    <t>Western Australia ;  P17 - People who left or lost a job last year ;  &gt; Males ;</t>
  </si>
  <si>
    <t>Western Australia ;  P17 - People who left or lost a job last year ;  &gt; Females ;</t>
  </si>
  <si>
    <t>Western Australia ;  P18 - Employed people who left or lost a job last year ;  Persons ;</t>
  </si>
  <si>
    <t>Western Australia ;  P18 - Employed people who left or lost a job last year ;  &gt; Males ;</t>
  </si>
  <si>
    <t>Western Australia ;  P18 - Employed people who left or lost a job last year ;  &gt; Females ;</t>
  </si>
  <si>
    <t>Western Australia ;  P19 - Unemployed people ;  Persons ;</t>
  </si>
  <si>
    <t>Western Australia ;  P19 - Unemployed people ;  &gt; Males ;</t>
  </si>
  <si>
    <t>Western Australia ;  P19 - Unemployed people ;  &gt; Females ;</t>
  </si>
  <si>
    <t>Western Australia ;  P20 - People not in the labour force (PNILF) ;  Persons ;</t>
  </si>
  <si>
    <t>Western Australia ;  P20 - People not in the labour force (PNILF) ;  &gt; Males ;</t>
  </si>
  <si>
    <t>Western Australia ;  P20 - People not in the labour force (PNILF) ;  &gt; Females ;</t>
  </si>
  <si>
    <t>Western Australia ;  P21 - PNILF who wanted to work ;  Persons ;</t>
  </si>
  <si>
    <t>Western Australia ;  P21 - PNILF who wanted to work ;  &gt; Males ;</t>
  </si>
  <si>
    <t>Western Australia ;  P21 - PNILF who wanted to work ;  &gt; Females ;</t>
  </si>
  <si>
    <t>Western Australia ;  P22 - PNILF who looked for work ;  Persons ;</t>
  </si>
  <si>
    <t>Western Australia ;  P22 - PNILF who looked for work ;  &gt; Males ;</t>
  </si>
  <si>
    <t>Western Australia ;  P22 - PNILF who looked for work ;  &gt; Females ;</t>
  </si>
  <si>
    <t>Western Australia ;  P23 - PNILF with marginal attachment to the labour force ;  Persons ;</t>
  </si>
  <si>
    <t>Western Australia ;  P23 - PNILF with marginal attachment to the labour force ;  &gt; Males ;</t>
  </si>
  <si>
    <t>Western Australia ;  P23 - PNILF with marginal attachment to the labour force ;  &gt; Females ;</t>
  </si>
  <si>
    <t>Western Australia ;  P24 - PNILF who had a job to go or return to ;  Persons ;</t>
  </si>
  <si>
    <t>Western Australia ;  P24 - PNILF who had a job to go or return to ;  &gt; Males ;</t>
  </si>
  <si>
    <t>Western Australia ;  P24 - PNILF who had a job to go or return to ;  &gt; Females ;</t>
  </si>
  <si>
    <t>Western Australia ;  P25 - PNILF who wanted work and could start within four weeks ;  Persons ;</t>
  </si>
  <si>
    <t>Western Australia ;  P25 - PNILF who wanted work and could start within four weeks ;  &gt; Males ;</t>
  </si>
  <si>
    <t>Western Australia ;  P25 - PNILF who wanted work and could start within four weeks ;  &gt; Females ;</t>
  </si>
  <si>
    <t>Western Australia ;  P26 - Discouraged job seekers ;  Persons ;</t>
  </si>
  <si>
    <t>Western Australia ;  P26 - Discouraged job seekers ;  &gt; Males ;</t>
  </si>
  <si>
    <t>Western Australia ;  P26 - Discouraged job seekers ;  &gt; Females ;</t>
  </si>
  <si>
    <t>Western Australia ;  P27 - PNILF who wanted work but unavailable within four weeks ;  Persons ;</t>
  </si>
  <si>
    <t>Western Australia ;  P27 - PNILF who wanted work but unavailable within four weeks ;  &gt; Males ;</t>
  </si>
  <si>
    <t>Western Australia ;  P27 - PNILF who wanted work but unavailable within four weeks ;  &gt; Females ;</t>
  </si>
  <si>
    <t>Western Australia ;  P28 - PNILF who wanted work but were caring for children ;  Persons ;</t>
  </si>
  <si>
    <t>Western Australia ;  P28 - PNILF who wanted work but were caring for children ;  &gt; Males ;</t>
  </si>
  <si>
    <t>Western Australia ;  P28 - PNILF who wanted work but were caring for children ;  &gt; Females ;</t>
  </si>
  <si>
    <t>Western Australia ;  P29 - PNILF whose last job was less than 10 years ago ;  Persons ;</t>
  </si>
  <si>
    <t>Western Australia ;  P29 - PNILF whose last job was less than 10 years ago ;  &gt; Males ;</t>
  </si>
  <si>
    <t>Western Australia ;  P29 - PNILF whose last job was less than 10 years ago ;  &gt; Females ;</t>
  </si>
  <si>
    <t>Western Australia ;  P30 - Potential workers ;  Persons ;</t>
  </si>
  <si>
    <t>Western Australia ;  P30 - Potential workers ;  &gt; Males ;</t>
  </si>
  <si>
    <t>Western Australia ;  P30 - Potential workers ;  &gt; Females ;</t>
  </si>
  <si>
    <t>Western Australia ;  P31 - Potential workers with job attachment ;  Persons ;</t>
  </si>
  <si>
    <t>Western Australia ;  P31 - Potential workers with job attachment ;  &gt; Males ;</t>
  </si>
  <si>
    <t>Western Australia ;  P31 - Potential workers with job attachment ;  &gt; Females ;</t>
  </si>
  <si>
    <t>Western Australia ;  P32 - Potential workers without job attachment ;  Persons ;</t>
  </si>
  <si>
    <t>Western Australia ;  P32 - Potential workers without job attachment ;  &gt; Males ;</t>
  </si>
  <si>
    <t>Western Australia ;  P32 - Potential workers without job attachment ;  &gt; Females ;</t>
  </si>
  <si>
    <t>Western Australia ;  P33 - People with job attachment ;  Persons ;</t>
  </si>
  <si>
    <t>Western Australia ;  P33 - People with job attachment ;  &gt; Males ;</t>
  </si>
  <si>
    <t>Western Australia ;  P33 - People with job attachment ;  &gt; Females ;</t>
  </si>
  <si>
    <t>Western Australia ;  P34 - People without job attachment ;  Persons ;</t>
  </si>
  <si>
    <t>Western Australia ;  P34 - People without job attachment ;  &gt; Males ;</t>
  </si>
  <si>
    <t>Western Australia ;  P34 - People without job attachment ;  &gt; Females ;</t>
  </si>
  <si>
    <t>Western Australia ;  P35 - PNILF with marginal attachment to the labour force (historical ver.) ;  Persons ;</t>
  </si>
  <si>
    <t>Western Australia ;  P35 - PNILF with marginal attachment to the labour force (historical ver.) ;  &gt; Males ;</t>
  </si>
  <si>
    <t>Western Australia ;  P35 - PNILF with marginal attachment to the labour force (historical ver.) ;  &gt; Females ;</t>
  </si>
  <si>
    <t>Tasmania ;  P01 - Civilian population ;  Persons ;</t>
  </si>
  <si>
    <t>Tasmania ;  P01 - Civilian population ;  &gt; Males ;</t>
  </si>
  <si>
    <t>Tasmania ;  P01 - Civilian population ;  &gt; Females ;</t>
  </si>
  <si>
    <t>Tasmania ;  P02 - Employed people ;  Persons ;</t>
  </si>
  <si>
    <t>Tasmania ;  P02 - Employed people ;  &gt; Males ;</t>
  </si>
  <si>
    <t>Tasmania ;  P02 - Employed people ;  &gt; Females ;</t>
  </si>
  <si>
    <t>Tasmania ;  P03 - Employed people who would prefer more hours ;  Persons ;</t>
  </si>
  <si>
    <t>Tasmania ;  P03 - Employed people who would prefer more hours ;  &gt; Males ;</t>
  </si>
  <si>
    <t>Tasmania ;  P03 - Employed people who would prefer more hours ;  &gt; Females ;</t>
  </si>
  <si>
    <t>Tasmania ;  P04 - Part-time workers who would prefer more hours ;  Persons ;</t>
  </si>
  <si>
    <t>Tasmania ;  P04 - Part-time workers who would prefer more hours ;  &gt; Males ;</t>
  </si>
  <si>
    <t>Tasmania ;  P04 - Part-time workers who would prefer more hours ;  &gt; Females ;</t>
  </si>
  <si>
    <t>Tasmania ;  P05 - Part-time workers who would prefer full-time hours ;  Persons ;</t>
  </si>
  <si>
    <t>Tasmania ;  P05 - Part-time workers who would prefer full-time hours ;  &gt; Males ;</t>
  </si>
  <si>
    <t>Tasmania ;  P05 - Part-time workers who would prefer full-time hours ;  &gt; Females ;</t>
  </si>
  <si>
    <t>Tasmania ;  P06 - Underemployed workers ;  Persons ;</t>
  </si>
  <si>
    <t>Tasmania ;  P06 - Underemployed workers ;  &gt; Males ;</t>
  </si>
  <si>
    <t>Tasmania ;  P06 - Underemployed workers ;  &gt; Females ;</t>
  </si>
  <si>
    <t>Tasmania ;  P07 - Underemployed part-time workers ;  Persons ;</t>
  </si>
  <si>
    <t>Tasmania ;  P07 - Underemployed part-time workers ;  &gt; Males ;</t>
  </si>
  <si>
    <t>Tasmania ;  P07 - Underemployed part-time workers ;  &gt; Females ;</t>
  </si>
  <si>
    <t>Tasmania ;  P08 - People who started current job In the last year ;  Persons ;</t>
  </si>
  <si>
    <t>Tasmania ;  P08 - People who started current job In the last year ;  &gt; Males ;</t>
  </si>
  <si>
    <t>Tasmania ;  P08 - People who started current job In the last year ;  &gt; Females ;</t>
  </si>
  <si>
    <t>Tasmania ;  P09 - People employed in current job for a year or more ;  Persons ;</t>
  </si>
  <si>
    <t>Tasmania ;  P09 - People employed in current job for a year or more ;  &gt; Males ;</t>
  </si>
  <si>
    <t>Tasmania ;  P09 - People employed in current job for a year or more ;  &gt; Females ;</t>
  </si>
  <si>
    <t>Tasmania ;  P10 - Employees who started current job In the last year ;  Persons ;</t>
  </si>
  <si>
    <t>Tasmania ;  P10 - Employees who started current job In the last year ;  &gt; Males ;</t>
  </si>
  <si>
    <t>Tasmania ;  P10 - Employees who started current job In the last year ;  &gt; Females ;</t>
  </si>
  <si>
    <t>Tasmania ;  P11 - Employees in current job for a year or more ;  Persons ;</t>
  </si>
  <si>
    <t>Tasmania ;  P11 - Employees in current job for a year or more ;  &gt; Males ;</t>
  </si>
  <si>
    <t>Tasmania ;  P11 - Employees in current job for a year or more ;  &gt; Females ;</t>
  </si>
  <si>
    <t>Tasmania ;  P12 - Looked for work while in current job over the last year ;  Persons ;</t>
  </si>
  <si>
    <t>Tasmania ;  P12 - Looked for work while in current job over the last year ;  &gt; Males ;</t>
  </si>
  <si>
    <t>Tasmania ;  P12 - Looked for work while in current job over the last year ;  &gt; Females ;</t>
  </si>
  <si>
    <t>Tasmania ;  P13 - People who worked at some time during the last year ;  Persons ;</t>
  </si>
  <si>
    <t>Tasmania ;  P13 - People who worked at some time during the last year ;  &gt; Males ;</t>
  </si>
  <si>
    <t>Tasmania ;  P13 - People who worked at some time during the last year ;  &gt; Females ;</t>
  </si>
  <si>
    <t>Tasmania ;  P14 - People who were working 12 months ago ;  Persons ;</t>
  </si>
  <si>
    <t>Tasmania ;  P14 - People who were working 12 months ago ;  &gt; Males ;</t>
  </si>
  <si>
    <t>Tasmania ;  P14 - People who were working 12 months ago ;  &gt; Females ;</t>
  </si>
  <si>
    <t>Tasmania ;  P15 - People currently employed and employed 12 months ago ;  Persons ;</t>
  </si>
  <si>
    <t>Tasmania ;  P15 - People currently employed and employed 12 months ago ;  &gt; Males ;</t>
  </si>
  <si>
    <t>Tasmania ;  P15 - People currently employed and employed 12 months ago ;  &gt; Females ;</t>
  </si>
  <si>
    <t>Tasmania ;  P16 - People who left, lost or worked multiple jobs last year ;  Persons ;</t>
  </si>
  <si>
    <t>Tasmania ;  P16 - People who left, lost or worked multiple jobs last year ;  &gt; Males ;</t>
  </si>
  <si>
    <t>Tasmania ;  P16 - People who left, lost or worked multiple jobs last year ;  &gt; Females ;</t>
  </si>
  <si>
    <t>Tasmania ;  P17 - People who left or lost a job last year ;  Persons ;</t>
  </si>
  <si>
    <t>Tasmania ;  P17 - People who left or lost a job last year ;  &gt; Males ;</t>
  </si>
  <si>
    <t>Tasmania ;  P17 - People who left or lost a job last year ;  &gt; Females ;</t>
  </si>
  <si>
    <t>Tasmania ;  P18 - Employed people who left or lost a job last year ;  Persons ;</t>
  </si>
  <si>
    <t>Tasmania ;  P18 - Employed people who left or lost a job last year ;  &gt; Males ;</t>
  </si>
  <si>
    <t>Tasmania ;  P18 - Employed people who left or lost a job last year ;  &gt; Females ;</t>
  </si>
  <si>
    <t>Tasmania ;  P19 - Unemployed people ;  Persons ;</t>
  </si>
  <si>
    <t>Tasmania ;  P19 - Unemployed people ;  &gt; Males ;</t>
  </si>
  <si>
    <t>Tasmania ;  P19 - Unemployed people ;  &gt; Females ;</t>
  </si>
  <si>
    <t>Tasmania ;  P20 - People not in the labour force (PNILF) ;  Persons ;</t>
  </si>
  <si>
    <t>Tasmania ;  P20 - People not in the labour force (PNILF) ;  &gt; Males ;</t>
  </si>
  <si>
    <t>Tasmania ;  P20 - People not in the labour force (PNILF) ;  &gt; Females ;</t>
  </si>
  <si>
    <t>Tasmania ;  P21 - PNILF who wanted to work ;  Persons ;</t>
  </si>
  <si>
    <t>Tasmania ;  P21 - PNILF who wanted to work ;  &gt; Males ;</t>
  </si>
  <si>
    <t>Tasmania ;  P21 - PNILF who wanted to work ;  &gt; Females ;</t>
  </si>
  <si>
    <t>Tasmania ;  P22 - PNILF who looked for work ;  Persons ;</t>
  </si>
  <si>
    <t>Tasmania ;  P22 - PNILF who looked for work ;  &gt; Males ;</t>
  </si>
  <si>
    <t>Tasmania ;  P22 - PNILF who looked for work ;  &gt; Females ;</t>
  </si>
  <si>
    <t>Tasmania ;  P23 - PNILF with marginal attachment to the labour force ;  Persons ;</t>
  </si>
  <si>
    <t>Tasmania ;  P23 - PNILF with marginal attachment to the labour force ;  &gt; Males ;</t>
  </si>
  <si>
    <t>Tasmania ;  P23 - PNILF with marginal attachment to the labour force ;  &gt; Females ;</t>
  </si>
  <si>
    <t>Tasmania ;  P24 - PNILF who had a job to go or return to ;  Persons ;</t>
  </si>
  <si>
    <t>Tasmania ;  P24 - PNILF who had a job to go or return to ;  &gt; Males ;</t>
  </si>
  <si>
    <t>Tasmania ;  P24 - PNILF who had a job to go or return to ;  &gt; Females ;</t>
  </si>
  <si>
    <t>Tasmania ;  P25 - PNILF who wanted work and could start within four weeks ;  Persons ;</t>
  </si>
  <si>
    <t>Tasmania ;  P25 - PNILF who wanted work and could start within four weeks ;  &gt; Males ;</t>
  </si>
  <si>
    <t>Tasmania ;  P25 - PNILF who wanted work and could start within four weeks ;  &gt; Females ;</t>
  </si>
  <si>
    <t>Tasmania ;  P26 - Discouraged job seekers ;  Persons ;</t>
  </si>
  <si>
    <t>Tasmania ;  P26 - Discouraged job seekers ;  &gt; Males ;</t>
  </si>
  <si>
    <t>Tasmania ;  P26 - Discouraged job seekers ;  &gt; Females ;</t>
  </si>
  <si>
    <t>Tasmania ;  P27 - PNILF who wanted work but unavailable within four weeks ;  Persons ;</t>
  </si>
  <si>
    <t>Tasmania ;  P27 - PNILF who wanted work but unavailable within four weeks ;  &gt; Males ;</t>
  </si>
  <si>
    <t>Tasmania ;  P27 - PNILF who wanted work but unavailable within four weeks ;  &gt; Females ;</t>
  </si>
  <si>
    <t>Tasmania ;  P28 - PNILF who wanted work but were caring for children ;  Persons ;</t>
  </si>
  <si>
    <t>Tasmania ;  P28 - PNILF who wanted work but were caring for children ;  &gt; Males ;</t>
  </si>
  <si>
    <t>Tasmania ;  P28 - PNILF who wanted work but were caring for children ;  &gt; Females ;</t>
  </si>
  <si>
    <t>Tasmania ;  P29 - PNILF whose last job was less than 10 years ago ;  Persons ;</t>
  </si>
  <si>
    <t>Tasmania ;  P29 - PNILF whose last job was less than 10 years ago ;  &gt; Males ;</t>
  </si>
  <si>
    <t>Tasmania ;  P29 - PNILF whose last job was less than 10 years ago ;  &gt; Females ;</t>
  </si>
  <si>
    <t>Tasmania ;  P30 - Potential workers ;  Persons ;</t>
  </si>
  <si>
    <t>Tasmania ;  P30 - Potential workers ;  &gt; Males ;</t>
  </si>
  <si>
    <t>Tasmania ;  P30 - Potential workers ;  &gt; Females ;</t>
  </si>
  <si>
    <t>Tasmania ;  P31 - Potential workers with job attachment ;  Persons ;</t>
  </si>
  <si>
    <t>Tasmania ;  P31 - Potential workers with job attachment ;  &gt; Males ;</t>
  </si>
  <si>
    <t>Tasmania ;  P31 - Potential workers with job attachment ;  &gt; Females ;</t>
  </si>
  <si>
    <t>Tasmania ;  P32 - Potential workers without job attachment ;  Persons ;</t>
  </si>
  <si>
    <t>Tasmania ;  P32 - Potential workers without job attachment ;  &gt; Males ;</t>
  </si>
  <si>
    <t>A126111190R</t>
  </si>
  <si>
    <t>A126103630J</t>
  </si>
  <si>
    <t>A126095942K</t>
  </si>
  <si>
    <t>A126111062W</t>
  </si>
  <si>
    <t>A126103502R</t>
  </si>
  <si>
    <t>A126096058R</t>
  </si>
  <si>
    <t>A126111178X</t>
  </si>
  <si>
    <t>A126103618T</t>
  </si>
  <si>
    <t>A126096062F</t>
  </si>
  <si>
    <t>A126111182R</t>
  </si>
  <si>
    <t>A126103622J</t>
  </si>
  <si>
    <t>A126095950K</t>
  </si>
  <si>
    <t>A126111070W</t>
  </si>
  <si>
    <t>A126103510R</t>
  </si>
  <si>
    <t>A126095986L</t>
  </si>
  <si>
    <t>A126111106L</t>
  </si>
  <si>
    <t>A126103546T</t>
  </si>
  <si>
    <t>A126096022L</t>
  </si>
  <si>
    <t>A126111142W</t>
  </si>
  <si>
    <t>A126103582A</t>
  </si>
  <si>
    <t>A126096074R</t>
  </si>
  <si>
    <t>A126111194X</t>
  </si>
  <si>
    <t>A126103634T</t>
  </si>
  <si>
    <t>A126095946V</t>
  </si>
  <si>
    <t>A126111066F</t>
  </si>
  <si>
    <t>A126103506X</t>
  </si>
  <si>
    <t>A126096026W</t>
  </si>
  <si>
    <t>A126111146F</t>
  </si>
  <si>
    <t>A126103586K</t>
  </si>
  <si>
    <t>A126096038F</t>
  </si>
  <si>
    <t>A126111158R</t>
  </si>
  <si>
    <t>A126103598V</t>
  </si>
  <si>
    <t>A126095970V</t>
  </si>
  <si>
    <t>A126111090F</t>
  </si>
  <si>
    <t>A126103530X</t>
  </si>
  <si>
    <t>A126095954V</t>
  </si>
  <si>
    <t>A126111074F</t>
  </si>
  <si>
    <t>A126103514X</t>
  </si>
  <si>
    <t>A126095990C</t>
  </si>
  <si>
    <t>A126111110C</t>
  </si>
  <si>
    <t>A126103550J</t>
  </si>
  <si>
    <t>A126095966C</t>
  </si>
  <si>
    <t>A126111086R</t>
  </si>
  <si>
    <t>A126103526J</t>
  </si>
  <si>
    <t>A126095994L</t>
  </si>
  <si>
    <t>A126111114L</t>
  </si>
  <si>
    <t>A126103554T</t>
  </si>
  <si>
    <t>A126095974C</t>
  </si>
  <si>
    <t>A126111094R</t>
  </si>
  <si>
    <t>A126103534J</t>
  </si>
  <si>
    <t>A126095342F</t>
  </si>
  <si>
    <t>A126110462R</t>
  </si>
  <si>
    <t>A126102902J</t>
  </si>
  <si>
    <t>A126095298J</t>
  </si>
  <si>
    <t>A126110418F</t>
  </si>
  <si>
    <t>A126102858K</t>
  </si>
  <si>
    <t>A126095346R</t>
  </si>
  <si>
    <t>A126110466X</t>
  </si>
  <si>
    <t>A126102906T</t>
  </si>
  <si>
    <t>A126095350F</t>
  </si>
  <si>
    <t>A126110470R</t>
  </si>
  <si>
    <t>A126102910J</t>
  </si>
  <si>
    <t>A126095302L</t>
  </si>
  <si>
    <t>A126110422W</t>
  </si>
  <si>
    <t>A126102862A</t>
  </si>
  <si>
    <t>A126095306W</t>
  </si>
  <si>
    <t>A126110426F</t>
  </si>
  <si>
    <t>A126102866K</t>
  </si>
  <si>
    <t>A126095330W</t>
  </si>
  <si>
    <t>A126110450F</t>
  </si>
  <si>
    <t>A126102890K</t>
  </si>
  <si>
    <t>A126095278X</t>
  </si>
  <si>
    <t>A126110398J</t>
  </si>
  <si>
    <t>A126102838A</t>
  </si>
  <si>
    <t>A126095354R</t>
  </si>
  <si>
    <t>A126110474X</t>
  </si>
  <si>
    <t>A126102914T</t>
  </si>
  <si>
    <t>A126095334F</t>
  </si>
  <si>
    <t>A126110454R</t>
  </si>
  <si>
    <t>A126102894V</t>
  </si>
  <si>
    <t>A126095366X</t>
  </si>
  <si>
    <t>A126110486J</t>
  </si>
  <si>
    <t>A126102926A</t>
  </si>
  <si>
    <t>A126095282R</t>
  </si>
  <si>
    <t>A126110402L</t>
  </si>
  <si>
    <t>A126102842T</t>
  </si>
  <si>
    <t>A126095238F</t>
  </si>
  <si>
    <t>A126110358R</t>
  </si>
  <si>
    <t>A126102798V</t>
  </si>
  <si>
    <t>A126095258R</t>
  </si>
  <si>
    <t>A126110378X</t>
  </si>
  <si>
    <t>A126102818T</t>
  </si>
  <si>
    <t>A126095310L</t>
  </si>
  <si>
    <t>A126110430W</t>
  </si>
  <si>
    <t>A126102870A</t>
  </si>
  <si>
    <t>A126095262F</t>
  </si>
  <si>
    <t>A126110382R</t>
  </si>
  <si>
    <t>A126102822J</t>
  </si>
  <si>
    <t>A126095314W</t>
  </si>
  <si>
    <t>A126110434F</t>
  </si>
  <si>
    <t>A126102874K</t>
  </si>
  <si>
    <t>A126095318F</t>
  </si>
  <si>
    <t>A126110438R</t>
  </si>
  <si>
    <t>A126102878V</t>
  </si>
  <si>
    <t>A126095370R</t>
  </si>
  <si>
    <t>A126110490X</t>
  </si>
  <si>
    <t>A126102930T</t>
  </si>
  <si>
    <t>A126095242W</t>
  </si>
  <si>
    <t>A126110362F</t>
  </si>
  <si>
    <t>A126102802X</t>
  </si>
  <si>
    <t>A126095358X</t>
  </si>
  <si>
    <t>A126110478J</t>
  </si>
  <si>
    <t>A126102918A</t>
  </si>
  <si>
    <t>A126095362R</t>
  </si>
  <si>
    <t>A126110482X</t>
  </si>
  <si>
    <t>A126102922T</t>
  </si>
  <si>
    <t>A126095250W</t>
  </si>
  <si>
    <t>A126110370F</t>
  </si>
  <si>
    <t>A126102810X</t>
  </si>
  <si>
    <t>A126095286X</t>
  </si>
  <si>
    <t>A126110406W</t>
  </si>
  <si>
    <t>A126102846A</t>
  </si>
  <si>
    <t>A126095322W</t>
  </si>
  <si>
    <t>A126110442F</t>
  </si>
  <si>
    <t>A126102882K</t>
  </si>
  <si>
    <t>A126095374X</t>
  </si>
  <si>
    <t>A126110494J</t>
  </si>
  <si>
    <t>A126102934A</t>
  </si>
  <si>
    <t>A126095246F</t>
  </si>
  <si>
    <t>A126110366R</t>
  </si>
  <si>
    <t>A126102806J</t>
  </si>
  <si>
    <t>A126095326F</t>
  </si>
  <si>
    <t>A126110446R</t>
  </si>
  <si>
    <t>A126102886V</t>
  </si>
  <si>
    <t>A126095338R</t>
  </si>
  <si>
    <t>A126110458X</t>
  </si>
  <si>
    <t>A126102898C</t>
  </si>
  <si>
    <t>A126095270F</t>
  </si>
  <si>
    <t>A126110390R</t>
  </si>
  <si>
    <t>A126102830J</t>
  </si>
  <si>
    <t>A126095254F</t>
  </si>
  <si>
    <t>A126110374R</t>
  </si>
  <si>
    <t>A126102814J</t>
  </si>
  <si>
    <t>A126095290R</t>
  </si>
  <si>
    <t>A126110410L</t>
  </si>
  <si>
    <t>A126102850T</t>
  </si>
  <si>
    <t>A126095266R</t>
  </si>
  <si>
    <t>A126110386X</t>
  </si>
  <si>
    <t>A126102826T</t>
  </si>
  <si>
    <t>A126095294X</t>
  </si>
  <si>
    <t>A126110414W</t>
  </si>
  <si>
    <t>A126102854A</t>
  </si>
  <si>
    <t>A126095274R</t>
  </si>
  <si>
    <t>A126110394X</t>
  </si>
  <si>
    <t>A126102834T</t>
  </si>
  <si>
    <t>A126095482J</t>
  </si>
  <si>
    <t>A126110602F</t>
  </si>
  <si>
    <t>A126103042L</t>
  </si>
  <si>
    <t>A126095438X</t>
  </si>
  <si>
    <t>A126110558J</t>
  </si>
  <si>
    <t>A126102998L</t>
  </si>
  <si>
    <t>A126095486T</t>
  </si>
  <si>
    <t>A126110606R</t>
  </si>
  <si>
    <t>A126103046W</t>
  </si>
  <si>
    <t>A126095490J</t>
  </si>
  <si>
    <t>A126110610F</t>
  </si>
  <si>
    <t>A126103050L</t>
  </si>
  <si>
    <t>A126095442R</t>
  </si>
  <si>
    <t>A126110562X</t>
  </si>
  <si>
    <t>A126103002V</t>
  </si>
  <si>
    <t>A126095446X</t>
  </si>
  <si>
    <t>A126110566J</t>
  </si>
  <si>
    <t>A126103006C</t>
  </si>
  <si>
    <t>A126095470X</t>
  </si>
  <si>
    <t>A126110590J</t>
  </si>
  <si>
    <t>A126103030C</t>
  </si>
  <si>
    <t>A126095418R</t>
  </si>
  <si>
    <t>A126110538X</t>
  </si>
  <si>
    <t>A126102978C</t>
  </si>
  <si>
    <t>A126095494T</t>
  </si>
  <si>
    <t>A126110614R</t>
  </si>
  <si>
    <t>A126103054W</t>
  </si>
  <si>
    <t>A126095474J</t>
  </si>
  <si>
    <t>A126110594T</t>
  </si>
  <si>
    <t>A126103034L</t>
  </si>
  <si>
    <t>A126095506R</t>
  </si>
  <si>
    <t>A126110626X</t>
  </si>
  <si>
    <t>A126103066F</t>
  </si>
  <si>
    <t>A126095422F</t>
  </si>
  <si>
    <t>A126110542R</t>
  </si>
  <si>
    <t>A126102982V</t>
  </si>
  <si>
    <t>A126095378J</t>
  </si>
  <si>
    <t>A126110498T</t>
  </si>
  <si>
    <t>A126102938K</t>
  </si>
  <si>
    <t>A126095398T</t>
  </si>
  <si>
    <t>A126110518R</t>
  </si>
  <si>
    <t>A126102958V</t>
  </si>
  <si>
    <t>A126095450R</t>
  </si>
  <si>
    <t>A126110570X</t>
  </si>
  <si>
    <t>A126103010V</t>
  </si>
  <si>
    <t>A126095402W</t>
  </si>
  <si>
    <t>A126110522F</t>
  </si>
  <si>
    <t>A126102962K</t>
  </si>
  <si>
    <t>A126095454X</t>
  </si>
  <si>
    <t>A126110574J</t>
  </si>
  <si>
    <t>A126103014C</t>
  </si>
  <si>
    <t>A126095458J</t>
  </si>
  <si>
    <t>A126110578T</t>
  </si>
  <si>
    <t>A126103018L</t>
  </si>
  <si>
    <t>A126095510F</t>
  </si>
  <si>
    <t>A126110630R</t>
  </si>
  <si>
    <t>A126103070W</t>
  </si>
  <si>
    <t>A126095382X</t>
  </si>
  <si>
    <t>A126110502W</t>
  </si>
  <si>
    <t>A126102942A</t>
  </si>
  <si>
    <t>A126095498A</t>
  </si>
  <si>
    <t>A126110618X</t>
  </si>
  <si>
    <t>A126103058F</t>
  </si>
  <si>
    <t>A126095502F</t>
  </si>
  <si>
    <t>A126110622R</t>
  </si>
  <si>
    <t>A126103062W</t>
  </si>
  <si>
    <t>A126095390X</t>
  </si>
  <si>
    <t>A126110510W</t>
  </si>
  <si>
    <t>A126102950A</t>
  </si>
  <si>
    <t>A126095426R</t>
  </si>
  <si>
    <t>A126110546X</t>
  </si>
  <si>
    <t>A126102986C</t>
  </si>
  <si>
    <t>A126095462X</t>
  </si>
  <si>
    <t>A126110582J</t>
  </si>
  <si>
    <t>A126103022C</t>
  </si>
  <si>
    <t>A126095514R</t>
  </si>
  <si>
    <t>A126110634X</t>
  </si>
  <si>
    <t>A126103074F</t>
  </si>
  <si>
    <t>A126095386J</t>
  </si>
  <si>
    <t>A126110506F</t>
  </si>
  <si>
    <t>A126102946K</t>
  </si>
  <si>
    <t>A126095466J</t>
  </si>
  <si>
    <t>A126110586T</t>
  </si>
  <si>
    <t>A126103026L</t>
  </si>
  <si>
    <t>A126095478T</t>
  </si>
  <si>
    <t>A126110598A</t>
  </si>
  <si>
    <t>A126103038W</t>
  </si>
  <si>
    <t>A126095410W</t>
  </si>
  <si>
    <t>A126110530F</t>
  </si>
  <si>
    <t>A126102970K</t>
  </si>
  <si>
    <t>A126095394J</t>
  </si>
  <si>
    <t>A126110514F</t>
  </si>
  <si>
    <t>A126102954K</t>
  </si>
  <si>
    <t>A126095430F</t>
  </si>
  <si>
    <t>A126110550R</t>
  </si>
  <si>
    <t>Tasmania ;  P32 - Potential workers without job attachment ;  &gt; Females ;</t>
  </si>
  <si>
    <t>Tasmania ;  P33 - People with job attachment ;  Persons ;</t>
  </si>
  <si>
    <t>Tasmania ;  P33 - People with job attachment ;  &gt; Males ;</t>
  </si>
  <si>
    <t>Tasmania ;  P33 - People with job attachment ;  &gt; Females ;</t>
  </si>
  <si>
    <t>Tasmania ;  P34 - People without job attachment ;  Persons ;</t>
  </si>
  <si>
    <t>Tasmania ;  P34 - People without job attachment ;  &gt; Males ;</t>
  </si>
  <si>
    <t>Tasmania ;  P34 - People without job attachment ;  &gt; Females ;</t>
  </si>
  <si>
    <t>Tasmania ;  P35 - PNILF with marginal attachment to the labour force (historical ver.) ;  Persons ;</t>
  </si>
  <si>
    <t>Tasmania ;  P35 - PNILF with marginal attachment to the labour force (historical ver.) ;  &gt; Males ;</t>
  </si>
  <si>
    <t>Tasmania ;  P35 - PNILF with marginal attachment to the labour force (historical ver.) ;  &gt; Females ;</t>
  </si>
  <si>
    <t>Northern Territory ;  P01 - Civilian population ;  Persons ;</t>
  </si>
  <si>
    <t>Northern Territory ;  P01 - Civilian population ;  &gt; Males ;</t>
  </si>
  <si>
    <t>Northern Territory ;  P01 - Civilian population ;  &gt; Females ;</t>
  </si>
  <si>
    <t>Northern Territory ;  P02 - Employed people ;  Persons ;</t>
  </si>
  <si>
    <t>Northern Territory ;  P02 - Employed people ;  &gt; Males ;</t>
  </si>
  <si>
    <t>Northern Territory ;  P02 - Employed people ;  &gt; Females ;</t>
  </si>
  <si>
    <t>Northern Territory ;  P03 - Employed people who would prefer more hours ;  Persons ;</t>
  </si>
  <si>
    <t>Northern Territory ;  P03 - Employed people who would prefer more hours ;  &gt; Males ;</t>
  </si>
  <si>
    <t>Northern Territory ;  P03 - Employed people who would prefer more hours ;  &gt; Females ;</t>
  </si>
  <si>
    <t>Northern Territory ;  P04 - Part-time workers who would prefer more hours ;  Persons ;</t>
  </si>
  <si>
    <t>Northern Territory ;  P04 - Part-time workers who would prefer more hours ;  &gt; Males ;</t>
  </si>
  <si>
    <t>Northern Territory ;  P04 - Part-time workers who would prefer more hours ;  &gt; Females ;</t>
  </si>
  <si>
    <t>Northern Territory ;  P05 - Part-time workers who would prefer full-time hours ;  Persons ;</t>
  </si>
  <si>
    <t>Northern Territory ;  P05 - Part-time workers who would prefer full-time hours ;  &gt; Males ;</t>
  </si>
  <si>
    <t>Northern Territory ;  P05 - Part-time workers who would prefer full-time hours ;  &gt; Females ;</t>
  </si>
  <si>
    <t>Northern Territory ;  P06 - Underemployed workers ;  Persons ;</t>
  </si>
  <si>
    <t>Northern Territory ;  P06 - Underemployed workers ;  &gt; Males ;</t>
  </si>
  <si>
    <t>Northern Territory ;  P06 - Underemployed workers ;  &gt; Females ;</t>
  </si>
  <si>
    <t>Northern Territory ;  P07 - Underemployed part-time workers ;  Persons ;</t>
  </si>
  <si>
    <t>Northern Territory ;  P07 - Underemployed part-time workers ;  &gt; Males ;</t>
  </si>
  <si>
    <t>Northern Territory ;  P07 - Underemployed part-time workers ;  &gt; Females ;</t>
  </si>
  <si>
    <t>Northern Territory ;  P08 - People who started current job In the last year ;  Persons ;</t>
  </si>
  <si>
    <t>Northern Territory ;  P08 - People who started current job In the last year ;  &gt; Males ;</t>
  </si>
  <si>
    <t>Northern Territory ;  P08 - People who started current job In the last year ;  &gt; Females ;</t>
  </si>
  <si>
    <t>Northern Territory ;  P09 - People employed in current job for a year or more ;  Persons ;</t>
  </si>
  <si>
    <t>Northern Territory ;  P09 - People employed in current job for a year or more ;  &gt; Males ;</t>
  </si>
  <si>
    <t>Northern Territory ;  P09 - People employed in current job for a year or more ;  &gt; Females ;</t>
  </si>
  <si>
    <t>Northern Territory ;  P10 - Employees who started current job In the last year ;  Persons ;</t>
  </si>
  <si>
    <t>Northern Territory ;  P10 - Employees who started current job In the last year ;  &gt; Males ;</t>
  </si>
  <si>
    <t>Northern Territory ;  P10 - Employees who started current job In the last year ;  &gt; Females ;</t>
  </si>
  <si>
    <t>Northern Territory ;  P11 - Employees in current job for a year or more ;  Persons ;</t>
  </si>
  <si>
    <t>Northern Territory ;  P11 - Employees in current job for a year or more ;  &gt; Males ;</t>
  </si>
  <si>
    <t>Northern Territory ;  P11 - Employees in current job for a year or more ;  &gt; Females ;</t>
  </si>
  <si>
    <t>Northern Territory ;  P12 - Looked for work while in current job over the last year ;  Persons ;</t>
  </si>
  <si>
    <t>Northern Territory ;  P12 - Looked for work while in current job over the last year ;  &gt; Males ;</t>
  </si>
  <si>
    <t>Northern Territory ;  P12 - Looked for work while in current job over the last year ;  &gt; Females ;</t>
  </si>
  <si>
    <t>Northern Territory ;  P13 - People who worked at some time during the last year ;  Persons ;</t>
  </si>
  <si>
    <t>Northern Territory ;  P13 - People who worked at some time during the last year ;  &gt; Males ;</t>
  </si>
  <si>
    <t>Northern Territory ;  P13 - People who worked at some time during the last year ;  &gt; Females ;</t>
  </si>
  <si>
    <t>Northern Territory ;  P14 - People who were working 12 months ago ;  Persons ;</t>
  </si>
  <si>
    <t>Northern Territory ;  P14 - People who were working 12 months ago ;  &gt; Males ;</t>
  </si>
  <si>
    <t>Northern Territory ;  P14 - People who were working 12 months ago ;  &gt; Females ;</t>
  </si>
  <si>
    <t>Northern Territory ;  P15 - People currently employed and employed 12 months ago ;  Persons ;</t>
  </si>
  <si>
    <t>Northern Territory ;  P15 - People currently employed and employed 12 months ago ;  &gt; Males ;</t>
  </si>
  <si>
    <t>Northern Territory ;  P15 - People currently employed and employed 12 months ago ;  &gt; Females ;</t>
  </si>
  <si>
    <t>Northern Territory ;  P16 - People who left, lost or worked multiple jobs last year ;  Persons ;</t>
  </si>
  <si>
    <t>Northern Territory ;  P16 - People who left, lost or worked multiple jobs last year ;  &gt; Males ;</t>
  </si>
  <si>
    <t>Northern Territory ;  P16 - People who left, lost or worked multiple jobs last year ;  &gt; Females ;</t>
  </si>
  <si>
    <t>Northern Territory ;  P17 - People who left or lost a job last year ;  Persons ;</t>
  </si>
  <si>
    <t>Northern Territory ;  P17 - People who left or lost a job last year ;  &gt; Males ;</t>
  </si>
  <si>
    <t>Northern Territory ;  P17 - People who left or lost a job last year ;  &gt; Females ;</t>
  </si>
  <si>
    <t>Northern Territory ;  P18 - Employed people who left or lost a job last year ;  Persons ;</t>
  </si>
  <si>
    <t>Northern Territory ;  P18 - Employed people who left or lost a job last year ;  &gt; Males ;</t>
  </si>
  <si>
    <t>Northern Territory ;  P18 - Employed people who left or lost a job last year ;  &gt; Females ;</t>
  </si>
  <si>
    <t>Northern Territory ;  P19 - Unemployed people ;  Persons ;</t>
  </si>
  <si>
    <t>Northern Territory ;  P19 - Unemployed people ;  &gt; Males ;</t>
  </si>
  <si>
    <t>Northern Territory ;  P19 - Unemployed people ;  &gt; Females ;</t>
  </si>
  <si>
    <t>Northern Territory ;  P20 - People not in the labour force (PNILF) ;  Persons ;</t>
  </si>
  <si>
    <t>Northern Territory ;  P20 - People not in the labour force (PNILF) ;  &gt; Males ;</t>
  </si>
  <si>
    <t>Northern Territory ;  P20 - People not in the labour force (PNILF) ;  &gt; Females ;</t>
  </si>
  <si>
    <t>Northern Territory ;  P21 - PNILF who wanted to work ;  Persons ;</t>
  </si>
  <si>
    <t>Northern Territory ;  P21 - PNILF who wanted to work ;  &gt; Males ;</t>
  </si>
  <si>
    <t>Northern Territory ;  P21 - PNILF who wanted to work ;  &gt; Females ;</t>
  </si>
  <si>
    <t>Northern Territory ;  P22 - PNILF who looked for work ;  Persons ;</t>
  </si>
  <si>
    <t>Northern Territory ;  P22 - PNILF who looked for work ;  &gt; Males ;</t>
  </si>
  <si>
    <t>Northern Territory ;  P22 - PNILF who looked for work ;  &gt; Females ;</t>
  </si>
  <si>
    <t>Northern Territory ;  P23 - PNILF with marginal attachment to the labour force ;  Persons ;</t>
  </si>
  <si>
    <t>Northern Territory ;  P23 - PNILF with marginal attachment to the labour force ;  &gt; Males ;</t>
  </si>
  <si>
    <t>Northern Territory ;  P23 - PNILF with marginal attachment to the labour force ;  &gt; Females ;</t>
  </si>
  <si>
    <t>Northern Territory ;  P24 - PNILF who had a job to go or return to ;  Persons ;</t>
  </si>
  <si>
    <t>Northern Territory ;  P24 - PNILF who had a job to go or return to ;  &gt; Males ;</t>
  </si>
  <si>
    <t>Northern Territory ;  P24 - PNILF who had a job to go or return to ;  &gt; Females ;</t>
  </si>
  <si>
    <t>Northern Territory ;  P25 - PNILF who wanted work and could start within four weeks ;  Persons ;</t>
  </si>
  <si>
    <t>Northern Territory ;  P25 - PNILF who wanted work and could start within four weeks ;  &gt; Males ;</t>
  </si>
  <si>
    <t>Northern Territory ;  P25 - PNILF who wanted work and could start within four weeks ;  &gt; Females ;</t>
  </si>
  <si>
    <t>Northern Territory ;  P26 - Discouraged job seekers ;  Persons ;</t>
  </si>
  <si>
    <t>Northern Territory ;  P26 - Discouraged job seekers ;  &gt; Males ;</t>
  </si>
  <si>
    <t>Northern Territory ;  P26 - Discouraged job seekers ;  &gt; Females ;</t>
  </si>
  <si>
    <t>Northern Territory ;  P27 - PNILF who wanted work but unavailable within four weeks ;  Persons ;</t>
  </si>
  <si>
    <t>Northern Territory ;  P27 - PNILF who wanted work but unavailable within four weeks ;  &gt; Males ;</t>
  </si>
  <si>
    <t>Northern Territory ;  P27 - PNILF who wanted work but unavailable within four weeks ;  &gt; Females ;</t>
  </si>
  <si>
    <t>Northern Territory ;  P28 - PNILF who wanted work but were caring for children ;  Persons ;</t>
  </si>
  <si>
    <t>Northern Territory ;  P28 - PNILF who wanted work but were caring for children ;  &gt; Males ;</t>
  </si>
  <si>
    <t>Northern Territory ;  P28 - PNILF who wanted work but were caring for children ;  &gt; Females ;</t>
  </si>
  <si>
    <t>Northern Territory ;  P29 - PNILF whose last job was less than 10 years ago ;  Persons ;</t>
  </si>
  <si>
    <t>Northern Territory ;  P29 - PNILF whose last job was less than 10 years ago ;  &gt; Males ;</t>
  </si>
  <si>
    <t>Northern Territory ;  P29 - PNILF whose last job was less than 10 years ago ;  &gt; Females ;</t>
  </si>
  <si>
    <t>Northern Territory ;  P30 - Potential workers ;  Persons ;</t>
  </si>
  <si>
    <t>Northern Territory ;  P30 - Potential workers ;  &gt; Males ;</t>
  </si>
  <si>
    <t>Northern Territory ;  P30 - Potential workers ;  &gt; Females ;</t>
  </si>
  <si>
    <t>Northern Territory ;  P31 - Potential workers with job attachment ;  Persons ;</t>
  </si>
  <si>
    <t>Northern Territory ;  P31 - Potential workers with job attachment ;  &gt; Males ;</t>
  </si>
  <si>
    <t>Northern Territory ;  P31 - Potential workers with job attachment ;  &gt; Females ;</t>
  </si>
  <si>
    <t>Northern Territory ;  P32 - Potential workers without job attachment ;  Persons ;</t>
  </si>
  <si>
    <t>Northern Territory ;  P32 - Potential workers without job attachment ;  &gt; Males ;</t>
  </si>
  <si>
    <t>Northern Territory ;  P32 - Potential workers without job attachment ;  &gt; Females ;</t>
  </si>
  <si>
    <t>Northern Territory ;  P33 - People with job attachment ;  Persons ;</t>
  </si>
  <si>
    <t>Northern Territory ;  P33 - People with job attachment ;  &gt; Males ;</t>
  </si>
  <si>
    <t>Northern Territory ;  P33 - People with job attachment ;  &gt; Females ;</t>
  </si>
  <si>
    <t>Northern Territory ;  P34 - People without job attachment ;  Persons ;</t>
  </si>
  <si>
    <t>Northern Territory ;  P34 - People without job attachment ;  &gt; Males ;</t>
  </si>
  <si>
    <t>Northern Territory ;  P34 - People without job attachment ;  &gt; Females ;</t>
  </si>
  <si>
    <t>Northern Territory ;  P35 - PNILF with marginal attachment to the labour force (historical ver.) ;  Persons ;</t>
  </si>
  <si>
    <t>Northern Territory ;  P35 - PNILF with marginal attachment to the labour force (historical ver.) ;  &gt; Males ;</t>
  </si>
  <si>
    <t>Northern Territory ;  P35 - PNILF with marginal attachment to the labour force (historical ver.) ;  &gt; Females ;</t>
  </si>
  <si>
    <t>Australian Capital Territory ;  P01 - Civilian population ;  Persons ;</t>
  </si>
  <si>
    <t>Australian Capital Territory ;  P01 - Civilian population ;  &gt; Males ;</t>
  </si>
  <si>
    <t>Australian Capital Territory ;  P01 - Civilian population ;  &gt; Females ;</t>
  </si>
  <si>
    <t>Australian Capital Territory ;  P02 - Employed people ;  Persons ;</t>
  </si>
  <si>
    <t>Australian Capital Territory ;  P02 - Employed people ;  &gt; Males ;</t>
  </si>
  <si>
    <t>Australian Capital Territory ;  P02 - Employed people ;  &gt; Females ;</t>
  </si>
  <si>
    <t>Australian Capital Territory ;  P03 - Employed people who would prefer more hours ;  Persons ;</t>
  </si>
  <si>
    <t>Australian Capital Territory ;  P03 - Employed people who would prefer more hours ;  &gt; Males ;</t>
  </si>
  <si>
    <t>Australian Capital Territory ;  P03 - Employed people who would prefer more hours ;  &gt; Females ;</t>
  </si>
  <si>
    <t>Australian Capital Territory ;  P04 - Part-time workers who would prefer more hours ;  Persons ;</t>
  </si>
  <si>
    <t>Australian Capital Territory ;  P04 - Part-time workers who would prefer more hours ;  &gt; Males ;</t>
  </si>
  <si>
    <t>Australian Capital Territory ;  P04 - Part-time workers who would prefer more hours ;  &gt; Females ;</t>
  </si>
  <si>
    <t>Australian Capital Territory ;  P05 - Part-time workers who would prefer full-time hours ;  Persons ;</t>
  </si>
  <si>
    <t>Australian Capital Territory ;  P05 - Part-time workers who would prefer full-time hours ;  &gt; Males ;</t>
  </si>
  <si>
    <t>Australian Capital Territory ;  P05 - Part-time workers who would prefer full-time hours ;  &gt; Females ;</t>
  </si>
  <si>
    <t>Australian Capital Territory ;  P06 - Underemployed workers ;  Persons ;</t>
  </si>
  <si>
    <t>Australian Capital Territory ;  P06 - Underemployed workers ;  &gt; Males ;</t>
  </si>
  <si>
    <t>Australian Capital Territory ;  P06 - Underemployed workers ;  &gt; Females ;</t>
  </si>
  <si>
    <t>Australian Capital Territory ;  P07 - Underemployed part-time workers ;  Persons ;</t>
  </si>
  <si>
    <t>Australian Capital Territory ;  P07 - Underemployed part-time workers ;  &gt; Males ;</t>
  </si>
  <si>
    <t>Australian Capital Territory ;  P07 - Underemployed part-time workers ;  &gt; Females ;</t>
  </si>
  <si>
    <t>Australian Capital Territory ;  P08 - People who started current job In the last year ;  Persons ;</t>
  </si>
  <si>
    <t>Australian Capital Territory ;  P08 - People who started current job In the last year ;  &gt; Males ;</t>
  </si>
  <si>
    <t>Australian Capital Territory ;  P08 - People who started current job In the last year ;  &gt; Females ;</t>
  </si>
  <si>
    <t>Australian Capital Territory ;  P09 - People employed in current job for a year or more ;  Persons ;</t>
  </si>
  <si>
    <t>Australian Capital Territory ;  P09 - People employed in current job for a year or more ;  &gt; Males ;</t>
  </si>
  <si>
    <t>Australian Capital Territory ;  P09 - People employed in current job for a year or more ;  &gt; Females ;</t>
  </si>
  <si>
    <t>Australian Capital Territory ;  P10 - Employees who started current job In the last year ;  Persons ;</t>
  </si>
  <si>
    <t>Australian Capital Territory ;  P10 - Employees who started current job In the last year ;  &gt; Males ;</t>
  </si>
  <si>
    <t>Australian Capital Territory ;  P10 - Employees who started current job In the last year ;  &gt; Females ;</t>
  </si>
  <si>
    <t>Australian Capital Territory ;  P11 - Employees in current job for a year or more ;  Persons ;</t>
  </si>
  <si>
    <t>Australian Capital Territory ;  P11 - Employees in current job for a year or more ;  &gt; Males ;</t>
  </si>
  <si>
    <t>Australian Capital Territory ;  P11 - Employees in current job for a year or more ;  &gt; Females ;</t>
  </si>
  <si>
    <t>Australian Capital Territory ;  P12 - Looked for work while in current job over the last year ;  Persons ;</t>
  </si>
  <si>
    <t>Australian Capital Territory ;  P12 - Looked for work while in current job over the last year ;  &gt; Males ;</t>
  </si>
  <si>
    <t>Australian Capital Territory ;  P12 - Looked for work while in current job over the last year ;  &gt; Females ;</t>
  </si>
  <si>
    <t>Australian Capital Territory ;  P13 - People who worked at some time during the last year ;  Persons ;</t>
  </si>
  <si>
    <t>Australian Capital Territory ;  P13 - People who worked at some time during the last year ;  &gt; Males ;</t>
  </si>
  <si>
    <t>Australian Capital Territory ;  P13 - People who worked at some time during the last year ;  &gt; Females ;</t>
  </si>
  <si>
    <t>Australian Capital Territory ;  P14 - People who were working 12 months ago ;  Persons ;</t>
  </si>
  <si>
    <t>Australian Capital Territory ;  P14 - People who were working 12 months ago ;  &gt; Males ;</t>
  </si>
  <si>
    <t>Australian Capital Territory ;  P14 - People who were working 12 months ago ;  &gt; Females ;</t>
  </si>
  <si>
    <t>Australian Capital Territory ;  P15 - People currently employed and employed 12 months ago ;  Persons ;</t>
  </si>
  <si>
    <t>Australian Capital Territory ;  P15 - People currently employed and employed 12 months ago ;  &gt; Males ;</t>
  </si>
  <si>
    <t>Australian Capital Territory ;  P15 - People currently employed and employed 12 months ago ;  &gt; Females ;</t>
  </si>
  <si>
    <t>Australian Capital Territory ;  P16 - People who left, lost or worked multiple jobs last year ;  Persons ;</t>
  </si>
  <si>
    <t>Australian Capital Territory ;  P16 - People who left, lost or worked multiple jobs last year ;  &gt; Males ;</t>
  </si>
  <si>
    <t>Australian Capital Territory ;  P16 - People who left, lost or worked multiple jobs last year ;  &gt; Females ;</t>
  </si>
  <si>
    <t>Australian Capital Territory ;  P17 - People who left or lost a job last year ;  Persons ;</t>
  </si>
  <si>
    <t>Australian Capital Territory ;  P17 - People who left or lost a job last year ;  &gt; Males ;</t>
  </si>
  <si>
    <t>Australian Capital Territory ;  P17 - People who left or lost a job last year ;  &gt; Females ;</t>
  </si>
  <si>
    <t>Australian Capital Territory ;  P18 - Employed people who left or lost a job last year ;  Persons ;</t>
  </si>
  <si>
    <t>Australian Capital Territory ;  P18 - Employed people who left or lost a job last year ;  &gt; Males ;</t>
  </si>
  <si>
    <t>Australian Capital Territory ;  P18 - Employed people who left or lost a job last year ;  &gt; Females ;</t>
  </si>
  <si>
    <t>Australian Capital Territory ;  P19 - Unemployed people ;  Persons ;</t>
  </si>
  <si>
    <t>Australian Capital Territory ;  P19 - Unemployed people ;  &gt; Males ;</t>
  </si>
  <si>
    <t>Australian Capital Territory ;  P19 - Unemployed people ;  &gt; Females ;</t>
  </si>
  <si>
    <t>Australian Capital Territory ;  P20 - People not in the labour force (PNILF) ;  Persons ;</t>
  </si>
  <si>
    <t>Australian Capital Territory ;  P20 - People not in the labour force (PNILF) ;  &gt; Males ;</t>
  </si>
  <si>
    <t>Australian Capital Territory ;  P20 - People not in the labour force (PNILF) ;  &gt; Females ;</t>
  </si>
  <si>
    <t>Australian Capital Territory ;  P21 - PNILF who wanted to work ;  Persons ;</t>
  </si>
  <si>
    <t>Australian Capital Territory ;  P21 - PNILF who wanted to work ;  &gt; Males ;</t>
  </si>
  <si>
    <t>Australian Capital Territory ;  P21 - PNILF who wanted to work ;  &gt; Females ;</t>
  </si>
  <si>
    <t>Australian Capital Territory ;  P22 - PNILF who looked for work ;  Persons ;</t>
  </si>
  <si>
    <t>Australian Capital Territory ;  P22 - PNILF who looked for work ;  &gt; Males ;</t>
  </si>
  <si>
    <t>Australian Capital Territory ;  P22 - PNILF who looked for work ;  &gt; Females ;</t>
  </si>
  <si>
    <t>Australian Capital Territory ;  P23 - PNILF with marginal attachment to the labour force ;  Persons ;</t>
  </si>
  <si>
    <t>Australian Capital Territory ;  P23 - PNILF with marginal attachment to the labour force ;  &gt; Males ;</t>
  </si>
  <si>
    <t>Australian Capital Territory ;  P23 - PNILF with marginal attachment to the labour force ;  &gt; Females ;</t>
  </si>
  <si>
    <t>Australian Capital Territory ;  P24 - PNILF who had a job to go or return to ;  Persons ;</t>
  </si>
  <si>
    <t>Australian Capital Territory ;  P24 - PNILF who had a job to go or return to ;  &gt; Males ;</t>
  </si>
  <si>
    <t>Australian Capital Territory ;  P24 - PNILF who had a job to go or return to ;  &gt; Females ;</t>
  </si>
  <si>
    <t>Australian Capital Territory ;  P25 - PNILF who wanted work and could start within four weeks ;  Persons ;</t>
  </si>
  <si>
    <t>Australian Capital Territory ;  P25 - PNILF who wanted work and could start within four weeks ;  &gt; Males ;</t>
  </si>
  <si>
    <t>Australian Capital Territory ;  P25 - PNILF who wanted work and could start within four weeks ;  &gt; Females ;</t>
  </si>
  <si>
    <t>Australian Capital Territory ;  P26 - Discouraged job seekers ;  Persons ;</t>
  </si>
  <si>
    <t>Australian Capital Territory ;  P26 - Discouraged job seekers ;  &gt; Males ;</t>
  </si>
  <si>
    <t>Australian Capital Territory ;  P26 - Discouraged job seekers ;  &gt; Females ;</t>
  </si>
  <si>
    <t>Australian Capital Territory ;  P27 - PNILF who wanted work but unavailable within four weeks ;  Persons ;</t>
  </si>
  <si>
    <t>Australian Capital Territory ;  P27 - PNILF who wanted work but unavailable within four weeks ;  &gt; Males ;</t>
  </si>
  <si>
    <t>Australian Capital Territory ;  P27 - PNILF who wanted work but unavailable within four weeks ;  &gt; Females ;</t>
  </si>
  <si>
    <t>Australian Capital Territory ;  P28 - PNILF who wanted work but were caring for children ;  Persons ;</t>
  </si>
  <si>
    <t>Australian Capital Territory ;  P28 - PNILF who wanted work but were caring for children ;  &gt; Males ;</t>
  </si>
  <si>
    <t>Australian Capital Territory ;  P28 - PNILF who wanted work but were caring for children ;  &gt; Females ;</t>
  </si>
  <si>
    <t>Australian Capital Territory ;  P29 - PNILF whose last job was less than 10 years ago ;  Persons ;</t>
  </si>
  <si>
    <t>Australian Capital Territory ;  P29 - PNILF whose last job was less than 10 years ago ;  &gt; Males ;</t>
  </si>
  <si>
    <t>Australian Capital Territory ;  P29 - PNILF whose last job was less than 10 years ago ;  &gt; Females ;</t>
  </si>
  <si>
    <t>Australian Capital Territory ;  P30 - Potential workers ;  Persons ;</t>
  </si>
  <si>
    <t>Australian Capital Territory ;  P30 - Potential workers ;  &gt; Males ;</t>
  </si>
  <si>
    <t>Australian Capital Territory ;  P30 - Potential workers ;  &gt; Females ;</t>
  </si>
  <si>
    <t>Australian Capital Territory ;  P31 - Potential workers with job attachment ;  Persons ;</t>
  </si>
  <si>
    <t>Australian Capital Territory ;  P31 - Potential workers with job attachment ;  &gt; Males ;</t>
  </si>
  <si>
    <t>Australian Capital Territory ;  P31 - Potential workers with job attachment ;  &gt; Females ;</t>
  </si>
  <si>
    <t>Australian Capital Territory ;  P32 - Potential workers without job attachment ;  Persons ;</t>
  </si>
  <si>
    <t>Australian Capital Territory ;  P32 - Potential workers without job attachment ;  &gt; Males ;</t>
  </si>
  <si>
    <t>Australian Capital Territory ;  P32 - Potential workers without job attachment ;  &gt; Females ;</t>
  </si>
  <si>
    <t>Australian Capital Territory ;  P33 - People with job attachment ;  Persons ;</t>
  </si>
  <si>
    <t>Australian Capital Territory ;  P33 - People with job attachment ;  &gt; Males ;</t>
  </si>
  <si>
    <t>Australian Capital Territory ;  P33 - People with job attachment ;  &gt; Females ;</t>
  </si>
  <si>
    <t>Australian Capital Territory ;  P34 - People without job attachment ;  Persons ;</t>
  </si>
  <si>
    <t>Australian Capital Territory ;  P34 - People without job attachment ;  &gt; Males ;</t>
  </si>
  <si>
    <t>Australian Capital Territory ;  P34 - People without job attachment ;  &gt; Females ;</t>
  </si>
  <si>
    <t>Australian Capital Territory ;  P35 - PNILF with marginal attachment to the labour force (historical ver.) ;  Persons ;</t>
  </si>
  <si>
    <t>Australian Capital Territory ;  P35 - PNILF with marginal attachment to the labour force (historical ver.) ;  &gt; Males ;</t>
  </si>
  <si>
    <t>Australian Capital Territory ;  P35 - PNILF with marginal attachment to the labour force (historical ver.) ;  &gt; Females ;</t>
  </si>
  <si>
    <t>A126102990V</t>
  </si>
  <si>
    <t>A126095406F</t>
  </si>
  <si>
    <t>A126110526R</t>
  </si>
  <si>
    <t>A126102966V</t>
  </si>
  <si>
    <t>A126095434R</t>
  </si>
  <si>
    <t>A126110554X</t>
  </si>
  <si>
    <t>A126102994C</t>
  </si>
  <si>
    <t>A126095414F</t>
  </si>
  <si>
    <t>A126110534R</t>
  </si>
  <si>
    <t>A126102974V</t>
  </si>
  <si>
    <t>A126095622X</t>
  </si>
  <si>
    <t>A126110742J</t>
  </si>
  <si>
    <t>A126103182R</t>
  </si>
  <si>
    <t>A126095578A</t>
  </si>
  <si>
    <t>A126110698K</t>
  </si>
  <si>
    <t>A126103138F</t>
  </si>
  <si>
    <t>A126095626J</t>
  </si>
  <si>
    <t>A126110746T</t>
  </si>
  <si>
    <t>A126103186X</t>
  </si>
  <si>
    <t>A126095630X</t>
  </si>
  <si>
    <t>A126110750J</t>
  </si>
  <si>
    <t>A126103190R</t>
  </si>
  <si>
    <t>A126095582T</t>
  </si>
  <si>
    <t>A126110702R</t>
  </si>
  <si>
    <t>A126103142W</t>
  </si>
  <si>
    <t>A126095586A</t>
  </si>
  <si>
    <t>A126110706X</t>
  </si>
  <si>
    <t>A126103146F</t>
  </si>
  <si>
    <t>A126095610R</t>
  </si>
  <si>
    <t>A126110730X</t>
  </si>
  <si>
    <t>A126103170F</t>
  </si>
  <si>
    <t>A126095558T</t>
  </si>
  <si>
    <t>A126110678A</t>
  </si>
  <si>
    <t>A126103118W</t>
  </si>
  <si>
    <t>A126095634J</t>
  </si>
  <si>
    <t>A126110754T</t>
  </si>
  <si>
    <t>A126103194X</t>
  </si>
  <si>
    <t>A126095614X</t>
  </si>
  <si>
    <t>A126110734J</t>
  </si>
  <si>
    <t>A126103174R</t>
  </si>
  <si>
    <t>A126095646T</t>
  </si>
  <si>
    <t>A126110766A</t>
  </si>
  <si>
    <t>A126103206W</t>
  </si>
  <si>
    <t>A126095562J</t>
  </si>
  <si>
    <t>A126110682T</t>
  </si>
  <si>
    <t>A126103122L</t>
  </si>
  <si>
    <t>A126095518X</t>
  </si>
  <si>
    <t>A126110638J</t>
  </si>
  <si>
    <t>A126103078R</t>
  </si>
  <si>
    <t>A126095538J</t>
  </si>
  <si>
    <t>A126110658T</t>
  </si>
  <si>
    <t>A126103098X</t>
  </si>
  <si>
    <t>A126095590T</t>
  </si>
  <si>
    <t>A126110710R</t>
  </si>
  <si>
    <t>A126103150W</t>
  </si>
  <si>
    <t>A126095542X</t>
  </si>
  <si>
    <t>A126110662J</t>
  </si>
  <si>
    <t>A126103102C</t>
  </si>
  <si>
    <t>A126095594A</t>
  </si>
  <si>
    <t>A126110714X</t>
  </si>
  <si>
    <t>A126103154F</t>
  </si>
  <si>
    <t>A126095598K</t>
  </si>
  <si>
    <t>A126110718J</t>
  </si>
  <si>
    <t>A126103158R</t>
  </si>
  <si>
    <t>A126095650J</t>
  </si>
  <si>
    <t>A126110770T</t>
  </si>
  <si>
    <t>A126103210L</t>
  </si>
  <si>
    <t>A126095522R</t>
  </si>
  <si>
    <t>A126110642X</t>
  </si>
  <si>
    <t>A126103082F</t>
  </si>
  <si>
    <t>A126095638T</t>
  </si>
  <si>
    <t>A126110758A</t>
  </si>
  <si>
    <t>A126103198J</t>
  </si>
  <si>
    <t>A126095642J</t>
  </si>
  <si>
    <t>A126110762T</t>
  </si>
  <si>
    <t>A126103202L</t>
  </si>
  <si>
    <t>A126095530R</t>
  </si>
  <si>
    <t>A126110650X</t>
  </si>
  <si>
    <t>A126103090F</t>
  </si>
  <si>
    <t>A126095566T</t>
  </si>
  <si>
    <t>A126110686A</t>
  </si>
  <si>
    <t>A126103126W</t>
  </si>
  <si>
    <t>A126095602R</t>
  </si>
  <si>
    <t>A126110722X</t>
  </si>
  <si>
    <t>A126103162F</t>
  </si>
  <si>
    <t>A126095654T</t>
  </si>
  <si>
    <t>A126110774A</t>
  </si>
  <si>
    <t>A126103214W</t>
  </si>
  <si>
    <t>A126095526X</t>
  </si>
  <si>
    <t>A126110646J</t>
  </si>
  <si>
    <t>A126103086R</t>
  </si>
  <si>
    <t>A126095606X</t>
  </si>
  <si>
    <t>A126110726J</t>
  </si>
  <si>
    <t>A126103166R</t>
  </si>
  <si>
    <t>A126095618J</t>
  </si>
  <si>
    <t>A126110738T</t>
  </si>
  <si>
    <t>A126103178X</t>
  </si>
  <si>
    <t>A126095550X</t>
  </si>
  <si>
    <t>A126110670J</t>
  </si>
  <si>
    <t>A126103110C</t>
  </si>
  <si>
    <t>A126095534X</t>
  </si>
  <si>
    <t>A126110654J</t>
  </si>
  <si>
    <t>A126103094R</t>
  </si>
  <si>
    <t>A126095570J</t>
  </si>
  <si>
    <t>A126110690T</t>
  </si>
  <si>
    <t>A126103130L</t>
  </si>
  <si>
    <t>A126095546J</t>
  </si>
  <si>
    <t>A126110666T</t>
  </si>
  <si>
    <t>A126103106L</t>
  </si>
  <si>
    <t>A126095574T</t>
  </si>
  <si>
    <t>A126110694A</t>
  </si>
  <si>
    <t>A126103134W</t>
  </si>
  <si>
    <t>A126095554J</t>
  </si>
  <si>
    <t>A126110674T</t>
  </si>
  <si>
    <t>A126103114L</t>
  </si>
  <si>
    <t>A126095062L</t>
  </si>
  <si>
    <t>A126110182W</t>
  </si>
  <si>
    <t>A126102622R</t>
  </si>
  <si>
    <t>A126095018C</t>
  </si>
  <si>
    <t>A126110138L</t>
  </si>
  <si>
    <t>A126102578T</t>
  </si>
  <si>
    <t>A126095066W</t>
  </si>
  <si>
    <t>A126110186F</t>
  </si>
  <si>
    <t>A126102626X</t>
  </si>
  <si>
    <t>A126095070L</t>
  </si>
  <si>
    <t>A126110190W</t>
  </si>
  <si>
    <t>A126102630R</t>
  </si>
  <si>
    <t>A126095022V</t>
  </si>
  <si>
    <t>A126110142C</t>
  </si>
  <si>
    <t>A126102582J</t>
  </si>
  <si>
    <t>A126095026C</t>
  </si>
  <si>
    <t>A126110146L</t>
  </si>
  <si>
    <t>A126102586T</t>
  </si>
  <si>
    <t>A126095050C</t>
  </si>
  <si>
    <t>A126110170L</t>
  </si>
  <si>
    <t>A126102610F</t>
  </si>
  <si>
    <t>A126094998C</t>
  </si>
  <si>
    <t>A126110118C</t>
  </si>
  <si>
    <t>A126102558J</t>
  </si>
  <si>
    <t>A126095074W</t>
  </si>
  <si>
    <t>A126110194F</t>
  </si>
  <si>
    <t>A126102634X</t>
  </si>
  <si>
    <t>A126095054L</t>
  </si>
  <si>
    <t>A126110174W</t>
  </si>
  <si>
    <t>A126102614R</t>
  </si>
  <si>
    <t>A126095086F</t>
  </si>
  <si>
    <t>A126110206C</t>
  </si>
  <si>
    <t>A126102646J</t>
  </si>
  <si>
    <t>A126095002K</t>
  </si>
  <si>
    <t>A126110122V</t>
  </si>
  <si>
    <t>A126102562X</t>
  </si>
  <si>
    <t>A126094958K</t>
  </si>
  <si>
    <t>A126110078W</t>
  </si>
  <si>
    <t>A126102518R</t>
  </si>
  <si>
    <t>A126094978V</t>
  </si>
  <si>
    <t>A126110098F</t>
  </si>
  <si>
    <t>A126102538X</t>
  </si>
  <si>
    <t>A126095030V</t>
  </si>
  <si>
    <t>A126110150C</t>
  </si>
  <si>
    <t>A126102590J</t>
  </si>
  <si>
    <t>A126094982K</t>
  </si>
  <si>
    <t>A126110102K</t>
  </si>
  <si>
    <t>A126102542R</t>
  </si>
  <si>
    <t>A126095034C</t>
  </si>
  <si>
    <t>A126110154L</t>
  </si>
  <si>
    <t>A126102594T</t>
  </si>
  <si>
    <t>A126095038L</t>
  </si>
  <si>
    <t>A126110158W</t>
  </si>
  <si>
    <t>A126102598A</t>
  </si>
  <si>
    <t>A126095090W</t>
  </si>
  <si>
    <t>A126110210V</t>
  </si>
  <si>
    <t>A126102650X</t>
  </si>
  <si>
    <t>A126094962A</t>
  </si>
  <si>
    <t>A126110082L</t>
  </si>
  <si>
    <t>A126102522F</t>
  </si>
  <si>
    <t>A126095078F</t>
  </si>
  <si>
    <t>A126110198R</t>
  </si>
  <si>
    <t>A126102638J</t>
  </si>
  <si>
    <t>A126095082W</t>
  </si>
  <si>
    <t>A126110202V</t>
  </si>
  <si>
    <t>A126102642X</t>
  </si>
  <si>
    <t>A126094970A</t>
  </si>
  <si>
    <t>A126110090L</t>
  </si>
  <si>
    <t>A126102530F</t>
  </si>
  <si>
    <t>A126095006V</t>
  </si>
  <si>
    <t>A126110126C</t>
  </si>
  <si>
    <t>A126102566J</t>
  </si>
  <si>
    <t>A126095042C</t>
  </si>
  <si>
    <t>A126110162L</t>
  </si>
  <si>
    <t>A126102602F</t>
  </si>
  <si>
    <t>A126095094F</t>
  </si>
  <si>
    <t>A126110214C</t>
  </si>
  <si>
    <t>A126102654J</t>
  </si>
  <si>
    <t>A126094966K</t>
  </si>
  <si>
    <t>A126110086W</t>
  </si>
  <si>
    <t>A126102526R</t>
  </si>
  <si>
    <t>A126095046L</t>
  </si>
  <si>
    <t>A126110166W</t>
  </si>
  <si>
    <t>A126102606R</t>
  </si>
  <si>
    <t>A126095058W</t>
  </si>
  <si>
    <t>A126110178F</t>
  </si>
  <si>
    <t>A126102618X</t>
  </si>
  <si>
    <t>A126094990K</t>
  </si>
  <si>
    <t>A126110110K</t>
  </si>
  <si>
    <t>A126102550R</t>
  </si>
  <si>
    <t>A126094974K</t>
  </si>
  <si>
    <t>A126110094W</t>
  </si>
  <si>
    <t>A126102534R</t>
  </si>
  <si>
    <t>A126095010K</t>
  </si>
  <si>
    <t>A126110130V</t>
  </si>
  <si>
    <t>A126102570X</t>
  </si>
  <si>
    <t>A126094986V</t>
  </si>
  <si>
    <t>A126110106V</t>
  </si>
  <si>
    <t>A126102546X</t>
  </si>
  <si>
    <t>A126095014V</t>
  </si>
  <si>
    <t>A126110134C</t>
  </si>
  <si>
    <t>A126102574J</t>
  </si>
  <si>
    <t>A126094994V</t>
  </si>
  <si>
    <t>A126110114V</t>
  </si>
  <si>
    <t>A126102554X</t>
  </si>
  <si>
    <t>Time Series Workbook</t>
  </si>
  <si>
    <t>6226.0 Participation, Job Search and Mobility, Australia</t>
  </si>
  <si>
    <t>Table 1. Populations</t>
  </si>
  <si>
    <t>Enquiries</t>
  </si>
  <si>
    <t>Data Item Description</t>
  </si>
  <si>
    <t>No. Obs.</t>
  </si>
  <si>
    <t>Freq.</t>
  </si>
  <si>
    <t>© Commonwealth of Australia  2023</t>
  </si>
  <si>
    <t>Annual</t>
  </si>
  <si>
    <r>
      <t xml:space="preserve">or contact the Labour Surveys Branch at </t>
    </r>
    <r>
      <rPr>
        <sz val="8"/>
        <color rgb="FF0000FF"/>
        <rFont val="Arial"/>
        <family val="2"/>
      </rPr>
      <t>labour.statistics@abs.gov.au</t>
    </r>
    <r>
      <rPr>
        <sz val="8"/>
        <color theme="1"/>
        <rFont val="Arial"/>
        <family val="2"/>
      </rPr>
      <t>.</t>
    </r>
  </si>
  <si>
    <r>
      <t xml:space="preserve">For further information about these and related statistics visit </t>
    </r>
    <r>
      <rPr>
        <sz val="8"/>
        <color rgb="FF0000FF"/>
        <rFont val="Arial"/>
        <family val="2"/>
      </rPr>
      <t>www.abs.gov.au/about/contact-us</t>
    </r>
  </si>
  <si>
    <t>6226.0.00.001 Microdata and TableBuilder: Participation, Job Search and Mobility</t>
  </si>
  <si>
    <t>Released at 11:30 am (Canberra time) Fri 30 June 2023</t>
  </si>
  <si>
    <t>Contents</t>
  </si>
  <si>
    <t>Tables</t>
  </si>
  <si>
    <t>Table 1.1 - Populations by age, February 2023</t>
  </si>
  <si>
    <t>Table 1.2 - Populations by state and territory, February 2023</t>
  </si>
  <si>
    <t>Index</t>
  </si>
  <si>
    <t>Time Series Index</t>
  </si>
  <si>
    <r>
      <t xml:space="preserve">More information available from the </t>
    </r>
    <r>
      <rPr>
        <b/>
        <sz val="12"/>
        <color indexed="12"/>
        <rFont val="Arial"/>
        <family val="2"/>
      </rPr>
      <t>ABS website</t>
    </r>
  </si>
  <si>
    <t>Microdata and TableBuilder: Participation, Job Search and Mobility</t>
  </si>
  <si>
    <t>Summary</t>
  </si>
  <si>
    <t>Methodology</t>
  </si>
  <si>
    <t>I N Q U I R I E S</t>
  </si>
  <si>
    <t>Select an age group:</t>
  </si>
  <si>
    <t>15 years and over</t>
  </si>
  <si>
    <t>Time Series IDs</t>
  </si>
  <si>
    <t>Persons</t>
  </si>
  <si>
    <t>Males</t>
  </si>
  <si>
    <t>Females</t>
  </si>
  <si>
    <t>'000</t>
  </si>
  <si>
    <t>Populations</t>
  </si>
  <si>
    <t>P01 - Civilian population</t>
  </si>
  <si>
    <t>P02 - Employed people</t>
  </si>
  <si>
    <t>P03 - Employed people who would prefer more hours</t>
  </si>
  <si>
    <t>P04 - Part-time workers who would prefer more hours</t>
  </si>
  <si>
    <t>P05 - Part-time workers who would prefer full-time hours</t>
  </si>
  <si>
    <t>P06 - Underemployed workers</t>
  </si>
  <si>
    <t>P07 - Underemployed part-time workers</t>
  </si>
  <si>
    <t>P08 - People who started current job In the last year</t>
  </si>
  <si>
    <t>P09 - People employed in current job for a year or more</t>
  </si>
  <si>
    <t xml:space="preserve">P10 - Employees who started current job In the last year </t>
  </si>
  <si>
    <t xml:space="preserve">P11 - Employees in current job for a year or more </t>
  </si>
  <si>
    <t xml:space="preserve">P12 - Looked for work while in current job over the last year </t>
  </si>
  <si>
    <t xml:space="preserve">P13 - People who worked at some time during the last year </t>
  </si>
  <si>
    <t>P14 - People who were working 12 months ago</t>
  </si>
  <si>
    <t>P15 - People currently employed and employed 12 months ago</t>
  </si>
  <si>
    <t xml:space="preserve">P16 - People who left, lost or worked multiple jobs last year </t>
  </si>
  <si>
    <t xml:space="preserve">P17 - People who left or lost a job last year </t>
  </si>
  <si>
    <t xml:space="preserve">P18 - Employed people who left or lost a job last year </t>
  </si>
  <si>
    <t xml:space="preserve">P19 - Unemployed people </t>
  </si>
  <si>
    <t>P20 - People not in the labour force (PNILF)</t>
  </si>
  <si>
    <t xml:space="preserve">P21 - PNILF who wanted to work </t>
  </si>
  <si>
    <t xml:space="preserve">P22 - PNILF who looked for work </t>
  </si>
  <si>
    <t>P23 - PNILF with marginal attachment to the labour force</t>
  </si>
  <si>
    <t xml:space="preserve">P24 - PNILF who had a job to go or return to </t>
  </si>
  <si>
    <t xml:space="preserve">P25 - PNILF who wanted work and could start within four weeks </t>
  </si>
  <si>
    <t xml:space="preserve">P26 - Discouraged job seekers </t>
  </si>
  <si>
    <t xml:space="preserve">P27 - PNILF who wanted work but unavailable within four weeks </t>
  </si>
  <si>
    <t xml:space="preserve">P28 - PNILF who wanted work but were caring for children </t>
  </si>
  <si>
    <t xml:space="preserve">P29 - PNILF whose last job was less than 10 years ago </t>
  </si>
  <si>
    <t>P30 - Potential workers</t>
  </si>
  <si>
    <t>P31 - Potential workers with job attachment</t>
  </si>
  <si>
    <t>P32 - Potential workers without job attachment</t>
  </si>
  <si>
    <t>P33 - People with job attachment</t>
  </si>
  <si>
    <t>P34 - People without job attachment</t>
  </si>
  <si>
    <t>P35 - PNILF with marginal attachment to the labour force (historical ver.)</t>
  </si>
  <si>
    <t>15 to 64 years</t>
  </si>
  <si>
    <t>15 to 24 years</t>
  </si>
  <si>
    <t>25 to 44 years</t>
  </si>
  <si>
    <t>45 to 64 years</t>
  </si>
  <si>
    <t>65 years and over</t>
  </si>
  <si>
    <t>Select a state or territory:</t>
  </si>
  <si>
    <t>Australia</t>
  </si>
  <si>
    <t>New South Wales</t>
  </si>
  <si>
    <t>Victoria</t>
  </si>
  <si>
    <t>Queensland</t>
  </si>
  <si>
    <t>South Australia</t>
  </si>
  <si>
    <t>Western Australia</t>
  </si>
  <si>
    <t>Tasmania</t>
  </si>
  <si>
    <t>Northern Territory</t>
  </si>
  <si>
    <t>Australian Capital Territory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</si>
</sst>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_);_(* \(#,##0.00\);_(* &quot;-&quot;??_);_(@_)"/>
    <numFmt numFmtId="165" formatCode="mmm\-yyyy"/>
    <numFmt numFmtId="166" formatCode="0.0;\-0.0;0.0;@"/>
    <numFmt numFmtId="167" formatCode="#,##0.0"/>
    <numFmt numFmtId="168" formatCode="_-* #,##0.0_-;\-* #,##0.0_-;_-* &quot;-&quot;??_-;_-@_-"/>
  </numFmts>
  <fonts count="41">
    <font>
      <sz val="11"/>
      <color theme="1"/>
      <name val="Calibri"/>
      <family val="2"/>
      <scheme val="minor"/>
    </font>
    <font>
      <sz val="8"/>
      <color theme="1"/>
      <name val="Arial"/>
      <family val="2"/>
    </font>
    <font>
      <b/>
      <sz val="8"/>
      <color theme="1"/>
      <name val="Arial"/>
      <family val="2"/>
    </font>
    <font>
      <sz val="8"/>
      <color indexed="81"/>
      <name val="Tahoma"/>
      <family val="2"/>
    </font>
    <font>
      <b/>
      <sz val="10"/>
      <color theme="1"/>
      <name val="Arial"/>
      <family val="2"/>
    </font>
    <font>
      <b/>
      <sz val="10"/>
      <color rgb="FFFFFFFF"/>
      <name val="Arial"/>
      <family val="2"/>
    </font>
    <font>
      <b/>
      <sz val="12"/>
      <color theme="1"/>
      <name val="Arial"/>
      <family val="2"/>
    </font>
    <font>
      <u/>
      <sz val="11"/>
      <color theme="10"/>
      <name val="Calibri"/>
      <family val="2"/>
      <scheme val="minor"/>
    </font>
    <font>
      <u/>
      <sz val="11"/>
      <color rgb="FF0000FF"/>
      <name val="Calibri"/>
      <family val="2"/>
      <scheme val="minor"/>
    </font>
    <font>
      <u/>
      <sz val="8"/>
      <color rgb="FF0000FF"/>
      <name val="Calibri"/>
      <family val="2"/>
      <scheme val="minor"/>
    </font>
    <font>
      <sz val="8"/>
      <color rgb="FF0000FF"/>
      <name val="Arial"/>
      <family val="2"/>
    </font>
    <font>
      <sz val="11"/>
      <color theme="1"/>
      <name val="Calibri"/>
      <family val="2"/>
      <scheme val="minor"/>
    </font>
    <font>
      <sz val="11"/>
      <color rgb="FFFF0000"/>
      <name val="Calibri"/>
      <family val="2"/>
      <scheme val="minor"/>
    </font>
    <font>
      <sz val="8"/>
      <name val="Arial"/>
      <family val="2"/>
    </font>
    <font>
      <sz val="10"/>
      <name val="Arial"/>
      <family val="2"/>
    </font>
    <font>
      <sz val="10"/>
      <name val="Tahoma"/>
      <family val="2"/>
    </font>
    <font>
      <sz val="11"/>
      <color theme="1"/>
      <name val="Arial"/>
      <family val="2"/>
    </font>
    <font>
      <b/>
      <sz val="12"/>
      <color rgb="FF000000"/>
      <name val="Arial"/>
      <family val="2"/>
    </font>
    <font>
      <b/>
      <sz val="8"/>
      <color rgb="FF000000"/>
      <name val="Arial"/>
      <family val="2"/>
    </font>
    <font>
      <u/>
      <sz val="10"/>
      <color indexed="12"/>
      <name val="Tahoma"/>
      <family val="2"/>
    </font>
    <font>
      <sz val="8"/>
      <color indexed="12"/>
      <name val="Arial"/>
      <family val="2"/>
    </font>
    <font>
      <sz val="8"/>
      <color rgb="FF000000"/>
      <name val="Arial"/>
      <family val="2"/>
    </font>
    <font>
      <sz val="12"/>
      <color rgb="FF000000"/>
      <name val="Arial"/>
      <family val="2"/>
    </font>
    <font>
      <b/>
      <sz val="12"/>
      <color indexed="12"/>
      <name val="Arial"/>
      <family val="2"/>
    </font>
    <font>
      <b/>
      <sz val="10"/>
      <name val="Arial"/>
      <family val="2"/>
    </font>
    <font>
      <u/>
      <sz val="10"/>
      <color indexed="12"/>
      <name val="Arial"/>
      <family val="2"/>
    </font>
    <font>
      <u/>
      <sz val="10"/>
      <color rgb="FFFF0000"/>
      <name val="Arial"/>
      <family val="2"/>
    </font>
    <font>
      <sz val="10"/>
      <color theme="1"/>
      <name val="Arial"/>
      <family val="2"/>
    </font>
    <font>
      <i/>
      <sz val="8"/>
      <name val="FrnkGothITC Bk BT"/>
      <family val="2"/>
    </font>
    <font>
      <b/>
      <sz val="10"/>
      <color rgb="FFFF0000"/>
      <name val="Arial"/>
      <family val="2"/>
    </font>
    <font>
      <sz val="8"/>
      <name val="Microsoft Sans Serif"/>
      <family val="2"/>
    </font>
    <font>
      <b/>
      <sz val="8"/>
      <name val="Arial"/>
      <family val="2"/>
    </font>
    <font>
      <b/>
      <sz val="9"/>
      <name val="Arial"/>
      <family val="2"/>
    </font>
    <font>
      <b/>
      <sz val="8"/>
      <color rgb="FFFF0000"/>
      <name val="Arial"/>
      <family val="2"/>
    </font>
    <font>
      <u/>
      <sz val="8"/>
      <color theme="10"/>
      <name val="Calibri"/>
      <family val="2"/>
      <scheme val="minor"/>
    </font>
    <font>
      <u/>
      <sz val="8"/>
      <color theme="10"/>
      <name val="Arial"/>
      <family val="2"/>
    </font>
    <font>
      <b/>
      <sz val="10"/>
      <name val="Tahoma"/>
      <family val="2"/>
    </font>
    <font>
      <sz val="8"/>
      <color rgb="FFFF0000"/>
      <name val="Arial"/>
      <family val="2"/>
    </font>
    <font>
      <b/>
      <sz val="10"/>
      <color rgb="FFFF0000"/>
      <name val="Tahoma"/>
      <family val="2"/>
    </font>
    <font>
      <sz val="10"/>
      <color rgb="FFFF0000"/>
      <name val="Tahoma"/>
      <family val="2"/>
    </font>
    <font>
      <sz val="8"/>
      <color indexed="81"/>
      <name val="Arial"/>
      <family val="2"/>
    </font>
  </fonts>
  <fills count="5">
    <fill>
      <patternFill patternType="none"/>
    </fill>
    <fill>
      <patternFill patternType="gray125"/>
    </fill>
    <fill>
      <patternFill patternType="solid">
        <fgColor indexed="8"/>
        <bgColor indexed="64"/>
      </patternFill>
    </fill>
    <fill>
      <patternFill patternType="solid">
        <fgColor theme="0"/>
        <bgColor indexed="64"/>
      </patternFill>
    </fill>
    <fill>
      <patternFill patternType="solid">
        <fgColor theme="0" tint="-4.9989318521683403E-2"/>
        <bgColor indexed="64"/>
      </patternFill>
    </fill>
  </fills>
  <borders count="7">
    <border>
      <left/>
      <right/>
      <top/>
      <bottom/>
      <diagonal/>
    </border>
    <border>
      <left/>
      <right/>
      <top/>
      <bottom style="thin">
        <color indexed="64"/>
      </bottom>
      <diagonal/>
    </border>
    <border>
      <left/>
      <right/>
      <top style="thin">
        <color rgb="FF000000"/>
      </top>
      <bottom/>
      <diagonal/>
    </border>
    <border>
      <left/>
      <right/>
      <top style="thin">
        <color theme="0"/>
      </top>
      <bottom style="thin">
        <color theme="0"/>
      </bottom>
      <diagonal/>
    </border>
    <border>
      <left/>
      <right/>
      <top style="thin">
        <color theme="0"/>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5">
    <xf numFmtId="0" fontId="0" fillId="0" borderId="0"/>
    <xf numFmtId="0" fontId="7" fillId="0" borderId="0" applyNumberFormat="0" applyFill="0" applyBorder="0" applyAlignment="0" applyProtection="0"/>
    <xf numFmtId="0" fontId="13" fillId="0" borderId="0"/>
    <xf numFmtId="0" fontId="15" fillId="0" borderId="0"/>
    <xf numFmtId="0" fontId="16" fillId="0" borderId="0"/>
    <xf numFmtId="0" fontId="19" fillId="0" borderId="0"/>
    <xf numFmtId="0" fontId="13" fillId="0" borderId="0"/>
    <xf numFmtId="0" fontId="25" fillId="0" borderId="0" applyNumberFormat="0" applyFill="0" applyBorder="0" applyAlignment="0" applyProtection="0">
      <alignment vertical="top"/>
      <protection locked="0"/>
    </xf>
    <xf numFmtId="0" fontId="28" fillId="0" borderId="0">
      <alignment horizontal="left"/>
    </xf>
    <xf numFmtId="0" fontId="15" fillId="0" borderId="0"/>
    <xf numFmtId="0" fontId="30" fillId="0" borderId="0">
      <alignment horizontal="center"/>
    </xf>
    <xf numFmtId="0" fontId="30" fillId="0" borderId="0">
      <alignment horizontal="center" vertical="center" wrapText="1"/>
    </xf>
    <xf numFmtId="0" fontId="13" fillId="0" borderId="0">
      <alignment horizontal="left" vertical="center" wrapText="1"/>
    </xf>
    <xf numFmtId="0" fontId="11" fillId="0" borderId="0"/>
    <xf numFmtId="164" fontId="11" fillId="0" borderId="0" applyFont="0" applyFill="0" applyBorder="0" applyAlignment="0" applyProtection="0"/>
  </cellStyleXfs>
  <cellXfs count="75">
    <xf numFmtId="0" fontId="0" fillId="0" borderId="0" xfId="0"/>
    <xf numFmtId="0" fontId="1" fillId="0" borderId="0" xfId="0" applyFont="1"/>
    <xf numFmtId="0" fontId="1" fillId="0" borderId="0" xfId="0" applyFont="1" applyAlignment="1">
      <alignment wrapText="1"/>
    </xf>
    <xf numFmtId="0" fontId="1" fillId="0" borderId="0" xfId="0" applyFont="1" applyAlignment="1">
      <alignment horizontal="right" wrapText="1"/>
    </xf>
    <xf numFmtId="0" fontId="2" fillId="0" borderId="0" xfId="0" applyFont="1"/>
    <xf numFmtId="165" fontId="2" fillId="0" borderId="0" xfId="0" applyNumberFormat="1" applyFont="1"/>
    <xf numFmtId="165" fontId="1" fillId="0" borderId="0" xfId="0" applyNumberFormat="1" applyFont="1"/>
    <xf numFmtId="0" fontId="1" fillId="0" borderId="0" xfId="0" quotePrefix="1" applyFont="1" applyAlignment="1">
      <alignment horizontal="right"/>
    </xf>
    <xf numFmtId="0" fontId="1" fillId="0" borderId="0" xfId="0" applyFont="1" applyAlignment="1">
      <alignment horizontal="right"/>
    </xf>
    <xf numFmtId="166" fontId="1" fillId="0" borderId="0" xfId="0" applyNumberFormat="1" applyFont="1"/>
    <xf numFmtId="165" fontId="1" fillId="0" borderId="0" xfId="0" applyNumberFormat="1" applyFont="1" applyAlignment="1">
      <alignment horizontal="left"/>
    </xf>
    <xf numFmtId="0" fontId="1" fillId="0" borderId="0" xfId="0" applyFont="1" applyAlignment="1">
      <alignment horizontal="left"/>
    </xf>
    <xf numFmtId="0" fontId="1" fillId="2" borderId="0" xfId="0" applyFont="1" applyFill="1" applyAlignment="1">
      <alignment horizontal="left"/>
    </xf>
    <xf numFmtId="0" fontId="5" fillId="2" borderId="0" xfId="0" applyFont="1" applyFill="1" applyAlignment="1">
      <alignment horizontal="left"/>
    </xf>
    <xf numFmtId="49" fontId="6" fillId="0" borderId="0" xfId="0" applyNumberFormat="1" applyFont="1" applyAlignment="1">
      <alignment horizontal="left"/>
    </xf>
    <xf numFmtId="0" fontId="4" fillId="0" borderId="0" xfId="0" applyFont="1" applyAlignment="1">
      <alignment horizontal="left"/>
    </xf>
    <xf numFmtId="0" fontId="8" fillId="0" borderId="0" xfId="1" applyFont="1" applyAlignment="1">
      <alignment horizontal="left"/>
    </xf>
    <xf numFmtId="0" fontId="1" fillId="0" borderId="1" xfId="0" applyFont="1" applyBorder="1" applyAlignment="1">
      <alignment horizontal="left"/>
    </xf>
    <xf numFmtId="0" fontId="2" fillId="0" borderId="0" xfId="0" applyFont="1" applyAlignment="1">
      <alignment horizontal="left" wrapText="1"/>
    </xf>
    <xf numFmtId="0" fontId="9" fillId="0" borderId="0" xfId="1" applyFont="1" applyAlignment="1">
      <alignment horizontal="left"/>
    </xf>
    <xf numFmtId="0" fontId="1" fillId="0" borderId="0" xfId="0" quotePrefix="1" applyFont="1" applyAlignment="1">
      <alignment horizontal="left"/>
    </xf>
    <xf numFmtId="0" fontId="14" fillId="0" borderId="0" xfId="2" applyFont="1" applyAlignment="1">
      <alignment horizontal="left" vertical="center"/>
    </xf>
    <xf numFmtId="0" fontId="15" fillId="0" borderId="0" xfId="3"/>
    <xf numFmtId="0" fontId="16" fillId="0" borderId="0" xfId="4"/>
    <xf numFmtId="0" fontId="17" fillId="0" borderId="0" xfId="4" applyFont="1" applyAlignment="1">
      <alignment horizontal="left"/>
    </xf>
    <xf numFmtId="0" fontId="18" fillId="0" borderId="0" xfId="4" applyFont="1" applyAlignment="1">
      <alignment horizontal="left"/>
    </xf>
    <xf numFmtId="0" fontId="20" fillId="0" borderId="0" xfId="5" applyFont="1" applyAlignment="1">
      <alignment horizontal="center"/>
    </xf>
    <xf numFmtId="0" fontId="21" fillId="0" borderId="0" xfId="4" applyFont="1" applyAlignment="1">
      <alignment horizontal="left"/>
    </xf>
    <xf numFmtId="0" fontId="24" fillId="3" borderId="3" xfId="6" applyFont="1" applyFill="1" applyBorder="1"/>
    <xf numFmtId="0" fontId="26" fillId="3" borderId="4" xfId="7" applyFont="1" applyFill="1" applyBorder="1" applyAlignment="1" applyProtection="1"/>
    <xf numFmtId="0" fontId="10" fillId="0" borderId="0" xfId="4" applyFont="1" applyAlignment="1">
      <alignment horizontal="left"/>
    </xf>
    <xf numFmtId="0" fontId="1" fillId="3" borderId="0" xfId="0" applyFont="1" applyFill="1" applyAlignment="1">
      <alignment horizontal="left"/>
    </xf>
    <xf numFmtId="0" fontId="5" fillId="2" borderId="0" xfId="0" applyFont="1" applyFill="1" applyAlignment="1">
      <alignment horizontal="left" indent="11"/>
    </xf>
    <xf numFmtId="49" fontId="6" fillId="3" borderId="0" xfId="0" applyNumberFormat="1" applyFont="1" applyFill="1" applyAlignment="1">
      <alignment horizontal="left" indent="11"/>
    </xf>
    <xf numFmtId="49" fontId="27" fillId="3" borderId="0" xfId="0" applyNumberFormat="1" applyFont="1" applyFill="1" applyAlignment="1">
      <alignment horizontal="left" indent="11"/>
    </xf>
    <xf numFmtId="0" fontId="14" fillId="3" borderId="0" xfId="2" applyFont="1" applyFill="1" applyAlignment="1">
      <alignment horizontal="left" vertical="center" indent="11"/>
    </xf>
    <xf numFmtId="1" fontId="29" fillId="3" borderId="1" xfId="8" applyNumberFormat="1" applyFont="1" applyFill="1" applyBorder="1" applyAlignment="1">
      <alignment horizontal="center" vertical="center" wrapText="1"/>
    </xf>
    <xf numFmtId="0" fontId="24" fillId="3" borderId="1" xfId="9" applyFont="1" applyFill="1" applyBorder="1" applyAlignment="1">
      <alignment vertical="center"/>
    </xf>
    <xf numFmtId="0" fontId="30" fillId="0" borderId="0" xfId="10">
      <alignment horizontal="center"/>
    </xf>
    <xf numFmtId="17" fontId="31" fillId="0" borderId="0" xfId="11" quotePrefix="1" applyNumberFormat="1" applyFont="1" applyAlignment="1">
      <alignment horizontal="right" wrapText="1"/>
    </xf>
    <xf numFmtId="0" fontId="32" fillId="4" borderId="5" xfId="9" applyFont="1" applyFill="1" applyBorder="1" applyAlignment="1">
      <alignment horizontal="center"/>
    </xf>
    <xf numFmtId="17" fontId="31" fillId="0" borderId="0" xfId="11" quotePrefix="1" applyNumberFormat="1" applyFont="1" applyAlignment="1">
      <alignment wrapText="1"/>
    </xf>
    <xf numFmtId="0" fontId="13" fillId="0" borderId="0" xfId="3" applyFont="1" applyAlignment="1">
      <alignment horizontal="right"/>
    </xf>
    <xf numFmtId="167" fontId="31" fillId="0" borderId="0" xfId="12" applyNumberFormat="1" applyFont="1" applyAlignment="1">
      <alignment horizontal="left" vertical="center"/>
    </xf>
    <xf numFmtId="0" fontId="31" fillId="0" borderId="0" xfId="9" applyFont="1"/>
    <xf numFmtId="1" fontId="33" fillId="0" borderId="0" xfId="4" quotePrefix="1" applyNumberFormat="1" applyFont="1" applyAlignment="1">
      <alignment horizontal="center"/>
    </xf>
    <xf numFmtId="0" fontId="13" fillId="0" borderId="0" xfId="9" applyFont="1"/>
    <xf numFmtId="167" fontId="21" fillId="0" borderId="0" xfId="9" applyNumberFormat="1" applyFont="1" applyAlignment="1">
      <alignment horizontal="right"/>
    </xf>
    <xf numFmtId="0" fontId="34" fillId="0" borderId="0" xfId="1" applyFont="1" applyAlignment="1">
      <alignment horizontal="left"/>
    </xf>
    <xf numFmtId="0" fontId="14" fillId="0" borderId="0" xfId="9" applyFont="1"/>
    <xf numFmtId="0" fontId="13" fillId="0" borderId="0" xfId="13" applyFont="1" applyAlignment="1">
      <alignment horizontal="left" indent="1"/>
    </xf>
    <xf numFmtId="0" fontId="13" fillId="0" borderId="0" xfId="13" applyFont="1" applyAlignment="1">
      <alignment horizontal="left" indent="2"/>
    </xf>
    <xf numFmtId="0" fontId="35" fillId="0" borderId="0" xfId="1" applyFont="1" applyAlignment="1">
      <alignment horizontal="left"/>
    </xf>
    <xf numFmtId="0" fontId="36" fillId="0" borderId="0" xfId="9" applyFont="1"/>
    <xf numFmtId="0" fontId="15" fillId="0" borderId="0" xfId="9"/>
    <xf numFmtId="0" fontId="12" fillId="0" borderId="0" xfId="0" applyFont="1"/>
    <xf numFmtId="3" fontId="37" fillId="0" borderId="0" xfId="9" applyNumberFormat="1" applyFont="1" applyAlignment="1">
      <alignment horizontal="right"/>
    </xf>
    <xf numFmtId="167" fontId="37" fillId="0" borderId="0" xfId="9" applyNumberFormat="1" applyFont="1" applyAlignment="1">
      <alignment horizontal="right"/>
    </xf>
    <xf numFmtId="0" fontId="38" fillId="0" borderId="0" xfId="9" applyFont="1"/>
    <xf numFmtId="0" fontId="39" fillId="0" borderId="0" xfId="9" applyFont="1"/>
    <xf numFmtId="0" fontId="18" fillId="0" borderId="0" xfId="4" quotePrefix="1" applyFont="1" applyAlignment="1">
      <alignment horizontal="right"/>
    </xf>
    <xf numFmtId="168" fontId="1" fillId="0" borderId="0" xfId="14" applyNumberFormat="1" applyFont="1" applyAlignment="1">
      <alignment horizontal="right"/>
    </xf>
    <xf numFmtId="168" fontId="1" fillId="0" borderId="0" xfId="14" applyNumberFormat="1" applyFont="1" applyBorder="1" applyAlignment="1">
      <alignment horizontal="right"/>
    </xf>
    <xf numFmtId="0" fontId="34" fillId="0" borderId="0" xfId="1" applyFont="1" applyAlignment="1">
      <alignment horizontal="right"/>
    </xf>
    <xf numFmtId="0" fontId="1" fillId="0" borderId="0" xfId="0" applyFont="1" applyAlignment="1">
      <alignment horizontal="left"/>
    </xf>
    <xf numFmtId="0" fontId="6" fillId="0" borderId="0" xfId="0" applyFont="1" applyAlignment="1">
      <alignment horizontal="left" vertical="top" wrapText="1"/>
    </xf>
    <xf numFmtId="0" fontId="22" fillId="0" borderId="2" xfId="4" applyFont="1" applyBorder="1" applyAlignment="1">
      <alignment horizontal="left"/>
    </xf>
    <xf numFmtId="0" fontId="17" fillId="0" borderId="0" xfId="4" applyFont="1" applyAlignment="1">
      <alignment horizontal="left"/>
    </xf>
    <xf numFmtId="0" fontId="20" fillId="3" borderId="3" xfId="6" applyFont="1" applyFill="1" applyBorder="1"/>
    <xf numFmtId="17" fontId="31" fillId="0" borderId="6" xfId="11" quotePrefix="1" applyNumberFormat="1" applyFont="1" applyBorder="1" applyAlignment="1">
      <alignment horizontal="center" wrapText="1"/>
    </xf>
    <xf numFmtId="0" fontId="6" fillId="3" borderId="0" xfId="0" applyFont="1" applyFill="1" applyAlignment="1">
      <alignment horizontal="left" vertical="top" wrapText="1" indent="11"/>
    </xf>
    <xf numFmtId="0" fontId="24" fillId="3" borderId="1" xfId="8" applyFont="1" applyFill="1" applyBorder="1" applyAlignment="1">
      <alignment horizontal="left" vertical="center" indent="13"/>
    </xf>
    <xf numFmtId="17" fontId="32" fillId="4" borderId="5" xfId="11" quotePrefix="1" applyNumberFormat="1" applyFont="1" applyFill="1" applyBorder="1" applyAlignment="1">
      <alignment horizontal="center" wrapText="1"/>
    </xf>
    <xf numFmtId="17" fontId="31" fillId="4" borderId="5" xfId="11" quotePrefix="1" applyNumberFormat="1" applyFont="1" applyFill="1" applyBorder="1" applyAlignment="1">
      <alignment horizontal="center" wrapText="1"/>
    </xf>
    <xf numFmtId="49" fontId="6" fillId="3" borderId="0" xfId="0" applyNumberFormat="1" applyFont="1" applyFill="1" applyAlignment="1">
      <alignment horizontal="left" vertical="top" wrapText="1" indent="11"/>
    </xf>
  </cellXfs>
  <cellStyles count="15">
    <cellStyle name="Comma 2" xfId="14" xr:uid="{69B72460-5951-48F7-94A5-2140A6674137}"/>
    <cellStyle name="Hyperlink" xfId="1" builtinId="8"/>
    <cellStyle name="Hyperlink 2" xfId="5" xr:uid="{21B43BF8-0EDA-45E3-A71F-53E76C19174D}"/>
    <cellStyle name="Hyperlink 7" xfId="7" xr:uid="{01A09404-59B0-467B-A78E-C3284FF15592}"/>
    <cellStyle name="Normal" xfId="0" builtinId="0"/>
    <cellStyle name="Normal 10" xfId="3" xr:uid="{C1BF561C-75BC-4379-90A7-1D02831D725C}"/>
    <cellStyle name="Normal 15" xfId="6" xr:uid="{B0B9ED69-5DAF-427B-BECB-FBB7E802487E}"/>
    <cellStyle name="Normal 2" xfId="9" xr:uid="{B089F2EB-0F1A-4F35-8FC7-782EF13E7773}"/>
    <cellStyle name="Normal 2 2 2" xfId="13" xr:uid="{C0C3B0A1-D679-4992-9B2B-A5DE819B43CB}"/>
    <cellStyle name="Normal 2 4" xfId="4" xr:uid="{E74F29E7-A15E-42BD-B037-0A0D37CE6A56}"/>
    <cellStyle name="Normal 3 5 4" xfId="2" xr:uid="{2FFF9A80-2709-4278-B1F4-81957AB0F1BF}"/>
    <cellStyle name="Style1" xfId="8" xr:uid="{081309E7-1CCD-406C-AE9A-B1D0CEFFDF97}"/>
    <cellStyle name="Style4" xfId="10" xr:uid="{73ACF432-E072-4012-A5B5-8F5EEEBC3CC5}"/>
    <cellStyle name="Style5" xfId="11" xr:uid="{7ADAF21A-D7F8-477E-9D3D-0D61DAEF0012}"/>
    <cellStyle name="Style9" xfId="12" xr:uid="{41AE5FB8-7F78-4D73-8531-2BD8FBBD604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0</xdr:col>
      <xdr:colOff>1171575</xdr:colOff>
      <xdr:row>5</xdr:row>
      <xdr:rowOff>95250</xdr:rowOff>
    </xdr:to>
    <xdr:pic>
      <xdr:nvPicPr>
        <xdr:cNvPr id="2" name="Picture 1">
          <a:extLst>
            <a:ext uri="{FF2B5EF4-FFF2-40B4-BE49-F238E27FC236}">
              <a16:creationId xmlns:a16="http://schemas.microsoft.com/office/drawing/2014/main" id="{F9C50747-937F-48DC-9EC7-50B458D8582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575" y="0"/>
          <a:ext cx="11430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971550</xdr:colOff>
      <xdr:row>5</xdr:row>
      <xdr:rowOff>190500</xdr:rowOff>
    </xdr:to>
    <xdr:pic>
      <xdr:nvPicPr>
        <xdr:cNvPr id="2" name="Picture 1">
          <a:extLst>
            <a:ext uri="{FF2B5EF4-FFF2-40B4-BE49-F238E27FC236}">
              <a16:creationId xmlns:a16="http://schemas.microsoft.com/office/drawing/2014/main" id="{5295C9E6-2A2B-4C22-A7E7-43E47BFA209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575" y="0"/>
          <a:ext cx="11430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971550</xdr:colOff>
      <xdr:row>5</xdr:row>
      <xdr:rowOff>190500</xdr:rowOff>
    </xdr:to>
    <xdr:pic>
      <xdr:nvPicPr>
        <xdr:cNvPr id="2" name="Picture 1">
          <a:extLst>
            <a:ext uri="{FF2B5EF4-FFF2-40B4-BE49-F238E27FC236}">
              <a16:creationId xmlns:a16="http://schemas.microsoft.com/office/drawing/2014/main" id="{EA531912-24CA-4802-94EF-1C3FA7A0313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575" y="0"/>
          <a:ext cx="11430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25400</xdr:colOff>
      <xdr:row>0</xdr:row>
      <xdr:rowOff>0</xdr:rowOff>
    </xdr:from>
    <xdr:to>
      <xdr:col>0</xdr:col>
      <xdr:colOff>1168400</xdr:colOff>
      <xdr:row>6</xdr:row>
      <xdr:rowOff>25400</xdr:rowOff>
    </xdr:to>
    <xdr:pic>
      <xdr:nvPicPr>
        <xdr:cNvPr id="2" name="Picture 1">
          <a:extLst>
            <a:ext uri="{FF2B5EF4-FFF2-40B4-BE49-F238E27FC236}">
              <a16:creationId xmlns:a16="http://schemas.microsoft.com/office/drawing/2014/main" id="{00000000-0008-0000-0000-000002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400" y="0"/>
          <a:ext cx="1143000" cy="1016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mailto:labour.statistics@abs.gov.au" TargetMode="External"/><Relationship Id="rId7" Type="http://schemas.openxmlformats.org/officeDocument/2006/relationships/printerSettings" Target="../printerSettings/printerSettings1.bin"/><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6" Type="http://schemas.openxmlformats.org/officeDocument/2006/relationships/hyperlink" Target="https://www.abs.gov.au/statistics/microdata-tablebuilder/available-microdata-tablebuilder/participation-job-search-and-mobility-australia" TargetMode="External"/><Relationship Id="rId5" Type="http://schemas.openxmlformats.org/officeDocument/2006/relationships/hyperlink" Target="https://www.abs.gov.au/methodologies/participation-job-search-and-mobility-australia-methodology/feb-2023" TargetMode="External"/><Relationship Id="rId4" Type="http://schemas.openxmlformats.org/officeDocument/2006/relationships/hyperlink" Target="http://www.abs.gov.au/about/contact-us" TargetMode="External"/></Relationships>
</file>

<file path=xl/worksheets/_rels/sheet10.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3EA1C-477B-4DC7-82AF-B891856674C6}">
  <sheetPr codeName="Sheet9"/>
  <dimension ref="A1:E26"/>
  <sheetViews>
    <sheetView showGridLines="0" tabSelected="1" workbookViewId="0">
      <pane ySplit="7" topLeftCell="A8" activePane="bottomLeft" state="frozen"/>
      <selection pane="bottomLeft"/>
    </sheetView>
  </sheetViews>
  <sheetFormatPr defaultColWidth="7.7109375" defaultRowHeight="15" customHeight="1"/>
  <cols>
    <col min="1" max="1" width="17.85546875" customWidth="1"/>
    <col min="2" max="2" width="9.140625" customWidth="1"/>
    <col min="3" max="3" width="98.85546875" customWidth="1"/>
    <col min="5" max="5" width="11" bestFit="1" customWidth="1"/>
    <col min="12" max="12" width="7.7109375" customWidth="1"/>
    <col min="26" max="26" width="7.7109375" customWidth="1"/>
  </cols>
  <sheetData>
    <row r="1" spans="1:5">
      <c r="A1" s="11"/>
      <c r="B1" s="11"/>
      <c r="C1" s="11"/>
      <c r="D1" s="11"/>
      <c r="E1" s="11"/>
    </row>
    <row r="2" spans="1:5">
      <c r="A2" s="11"/>
      <c r="B2" s="13" t="s">
        <v>2952</v>
      </c>
      <c r="C2" s="12"/>
      <c r="D2" s="12"/>
      <c r="E2" s="12"/>
    </row>
    <row r="3" spans="1:5" ht="12" customHeight="1">
      <c r="A3" s="11"/>
      <c r="B3" s="12"/>
      <c r="C3" s="12"/>
      <c r="D3" s="12"/>
      <c r="E3" s="12"/>
    </row>
    <row r="4" spans="1:5">
      <c r="A4" s="11"/>
      <c r="B4" s="12"/>
      <c r="C4" s="12"/>
      <c r="D4" s="12"/>
      <c r="E4" s="12"/>
    </row>
    <row r="5" spans="1:5" ht="15.75">
      <c r="A5" s="11"/>
      <c r="B5" s="14" t="s">
        <v>2963</v>
      </c>
      <c r="C5" s="11"/>
      <c r="D5" s="11"/>
      <c r="E5" s="11"/>
    </row>
    <row r="6" spans="1:5" ht="15.75" customHeight="1">
      <c r="A6" s="11"/>
      <c r="B6" s="65" t="s">
        <v>2954</v>
      </c>
      <c r="C6" s="65"/>
      <c r="D6" s="65"/>
      <c r="E6" s="65"/>
    </row>
    <row r="7" spans="1:5" ht="15.75" customHeight="1">
      <c r="A7" s="11"/>
      <c r="B7" s="21" t="s">
        <v>2964</v>
      </c>
      <c r="C7" s="11"/>
      <c r="D7" s="11"/>
      <c r="E7" s="11"/>
    </row>
    <row r="8" spans="1:5">
      <c r="A8" s="22"/>
      <c r="B8" s="22"/>
      <c r="C8" s="22"/>
      <c r="D8" s="11"/>
      <c r="E8" s="11"/>
    </row>
    <row r="9" spans="1:5" ht="15.75">
      <c r="A9" s="23"/>
      <c r="B9" s="24" t="s">
        <v>2965</v>
      </c>
      <c r="C9" s="23"/>
      <c r="D9" s="11"/>
      <c r="E9" s="11"/>
    </row>
    <row r="10" spans="1:5">
      <c r="A10" s="23"/>
      <c r="B10" s="25" t="s">
        <v>2966</v>
      </c>
      <c r="C10" s="23"/>
      <c r="D10" s="11"/>
      <c r="E10" s="11"/>
    </row>
    <row r="11" spans="1:5">
      <c r="A11" s="23"/>
      <c r="B11" s="26">
        <v>1.1000000000000001</v>
      </c>
      <c r="C11" s="27" t="s">
        <v>2967</v>
      </c>
      <c r="D11" s="11"/>
      <c r="E11" s="11"/>
    </row>
    <row r="12" spans="1:5">
      <c r="A12" s="23"/>
      <c r="B12" s="26">
        <v>1.2</v>
      </c>
      <c r="C12" s="27" t="s">
        <v>2968</v>
      </c>
      <c r="D12" s="11"/>
      <c r="E12" s="11"/>
    </row>
    <row r="13" spans="1:5">
      <c r="A13" s="23"/>
      <c r="B13" s="26" t="s">
        <v>2969</v>
      </c>
      <c r="C13" s="27" t="s">
        <v>2970</v>
      </c>
      <c r="D13" s="11"/>
      <c r="E13" s="11"/>
    </row>
    <row r="14" spans="1:5">
      <c r="A14" s="22"/>
      <c r="B14" s="22"/>
      <c r="C14" s="22"/>
      <c r="D14" s="11"/>
      <c r="E14" s="11"/>
    </row>
    <row r="15" spans="1:5" ht="15.75">
      <c r="A15" s="23"/>
      <c r="B15" s="66"/>
      <c r="C15" s="66"/>
      <c r="D15" s="11"/>
      <c r="E15" s="11"/>
    </row>
    <row r="16" spans="1:5" ht="15.75">
      <c r="A16" s="23"/>
      <c r="B16" s="67" t="s">
        <v>2971</v>
      </c>
      <c r="C16" s="67"/>
      <c r="D16" s="11"/>
      <c r="E16" s="11"/>
    </row>
    <row r="17" spans="1:5">
      <c r="A17" s="22"/>
      <c r="B17" s="22"/>
      <c r="C17" s="22"/>
      <c r="D17" s="11"/>
      <c r="E17" s="11"/>
    </row>
    <row r="18" spans="1:5">
      <c r="A18" s="23"/>
      <c r="B18" s="28" t="s">
        <v>2972</v>
      </c>
      <c r="C18" s="29"/>
      <c r="D18" s="11"/>
      <c r="E18" s="11"/>
    </row>
    <row r="19" spans="1:5">
      <c r="A19" s="23"/>
      <c r="B19" s="68" t="s">
        <v>2973</v>
      </c>
      <c r="C19" s="68"/>
      <c r="D19" s="11"/>
      <c r="E19" s="11"/>
    </row>
    <row r="20" spans="1:5">
      <c r="A20" s="23"/>
      <c r="B20" s="68" t="s">
        <v>2974</v>
      </c>
      <c r="C20" s="68"/>
      <c r="D20" s="11"/>
      <c r="E20" s="11"/>
    </row>
    <row r="21" spans="1:5">
      <c r="A21" s="22"/>
      <c r="B21" s="22"/>
      <c r="C21" s="22"/>
      <c r="D21" s="11"/>
      <c r="E21" s="11"/>
    </row>
    <row r="22" spans="1:5">
      <c r="A22" s="22"/>
      <c r="B22" s="15" t="s">
        <v>2975</v>
      </c>
      <c r="C22" s="11"/>
      <c r="D22" s="11"/>
      <c r="E22" s="11"/>
    </row>
    <row r="23" spans="1:5">
      <c r="A23" s="22"/>
      <c r="B23" s="64" t="s">
        <v>2962</v>
      </c>
      <c r="C23" s="64"/>
      <c r="D23" s="64"/>
      <c r="E23" s="64"/>
    </row>
    <row r="24" spans="1:5">
      <c r="A24" s="22"/>
      <c r="B24" s="64" t="s">
        <v>2961</v>
      </c>
      <c r="C24" s="64"/>
      <c r="D24" s="64"/>
      <c r="E24" s="64"/>
    </row>
    <row r="25" spans="1:5">
      <c r="A25" s="22"/>
      <c r="B25" s="22"/>
      <c r="C25" s="22"/>
      <c r="D25" s="11"/>
      <c r="E25" s="11"/>
    </row>
    <row r="26" spans="1:5">
      <c r="A26" s="22"/>
      <c r="B26" s="30" t="str">
        <f ca="1">"© Commonwealth of Australia "&amp;YEAR(TODAY())</f>
        <v>© Commonwealth of Australia 2023</v>
      </c>
      <c r="C26" s="23"/>
      <c r="D26" s="11"/>
      <c r="E26" s="11"/>
    </row>
  </sheetData>
  <mergeCells count="7">
    <mergeCell ref="B24:E24"/>
    <mergeCell ref="B6:E6"/>
    <mergeCell ref="B15:C15"/>
    <mergeCell ref="B16:C16"/>
    <mergeCell ref="B19:C19"/>
    <mergeCell ref="B20:C20"/>
    <mergeCell ref="B23:E23"/>
  </mergeCells>
  <hyperlinks>
    <hyperlink ref="B16" r:id="rId1" xr:uid="{F242A6C6-50D3-48D8-9FB4-DED3A81E0B7C}"/>
    <hyperlink ref="B13" location="Index!A12" display="Index" xr:uid="{97606CA1-6DD2-455B-9865-CA394C212214}"/>
    <hyperlink ref="B26" r:id="rId2" display="© Commonwealth of Australia 2015" xr:uid="{078E45A0-CD69-4E82-802F-3B2F4EDCAB4C}"/>
    <hyperlink ref="B12" location="'Table 1.2'!C10" display="'Table 1.2'!C10" xr:uid="{4CB5F594-D356-4AD6-B0CF-C76A23230BDA}"/>
    <hyperlink ref="B24" r:id="rId3" display="or the Labour Surveys Branch at labour.statistics@abs.gov.au." xr:uid="{2481E780-1B0A-4DB2-898C-F6E7316BE98E}"/>
    <hyperlink ref="B23:E23" r:id="rId4" display="For further information about these and related statistics visit www.abs.gov.au/about/contact-us" xr:uid="{A9BA9E22-C2E2-4237-98D3-74028F1C55C3}"/>
    <hyperlink ref="B11" location="'Table 1.1'!C10" display="'Table 1.1'!C10" xr:uid="{10E98AE2-23F6-4196-8210-D28008D74CB8}"/>
    <hyperlink ref="B20:C20" r:id="rId5" display="Methodology" xr:uid="{D646333C-02BC-4398-A4BD-855BCB201A80}"/>
    <hyperlink ref="B19:C19" r:id="rId6" display="Summary" xr:uid="{4F2755AB-98D2-4EBB-AC34-73E7E6EB5C9E}"/>
  </hyperlinks>
  <pageMargins left="0.7" right="0.7" top="0.75" bottom="0.75" header="0.3" footer="0.3"/>
  <pageSetup paperSize="9" orientation="portrait" r:id="rId7"/>
  <headerFooter>
    <oddHeader>&amp;C&amp;"Calibri"&amp;10&amp;KFF0000OFFICIAL: Census and Statistics Act&amp;1#</oddHeader>
    <oddFooter>&amp;C&amp;1#&amp;"Calibri"&amp;10&amp;KFF0000OFFICIAL: Census and Statistics Act</oddFooter>
  </headerFooter>
  <drawing r:id="rId8"/>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HM19"/>
  <sheetViews>
    <sheetView workbookViewId="0">
      <pane xSplit="1" ySplit="10" topLeftCell="B11" activePane="bottomRight" state="frozen"/>
      <selection pane="topRight" activeCell="B1" sqref="B1"/>
      <selection pane="bottomLeft" activeCell="A11" sqref="A11"/>
      <selection pane="bottomRight" activeCell="B11" sqref="B11"/>
    </sheetView>
  </sheetViews>
  <sheetFormatPr defaultColWidth="14.7109375" defaultRowHeight="11.25"/>
  <cols>
    <col min="1" max="16384" width="14.7109375" style="1"/>
  </cols>
  <sheetData>
    <row r="1" spans="1:221" s="2" customFormat="1" ht="99.95" customHeight="1">
      <c r="B1" s="3" t="s">
        <v>2512</v>
      </c>
      <c r="C1" s="3" t="s">
        <v>2513</v>
      </c>
      <c r="D1" s="3" t="s">
        <v>2514</v>
      </c>
      <c r="E1" s="3" t="s">
        <v>2515</v>
      </c>
      <c r="F1" s="3" t="s">
        <v>2516</v>
      </c>
      <c r="G1" s="3" t="s">
        <v>2517</v>
      </c>
      <c r="H1" s="3" t="s">
        <v>2518</v>
      </c>
      <c r="I1" s="3" t="s">
        <v>2519</v>
      </c>
      <c r="J1" s="3" t="s">
        <v>2520</v>
      </c>
      <c r="K1" s="3" t="s">
        <v>2521</v>
      </c>
      <c r="L1" s="3" t="s">
        <v>2522</v>
      </c>
      <c r="M1" s="3" t="s">
        <v>2523</v>
      </c>
      <c r="N1" s="3" t="s">
        <v>2524</v>
      </c>
      <c r="O1" s="3" t="s">
        <v>2525</v>
      </c>
      <c r="P1" s="3" t="s">
        <v>2526</v>
      </c>
      <c r="Q1" s="3" t="s">
        <v>2527</v>
      </c>
      <c r="R1" s="3" t="s">
        <v>2528</v>
      </c>
      <c r="S1" s="3" t="s">
        <v>2529</v>
      </c>
      <c r="T1" s="3" t="s">
        <v>2530</v>
      </c>
      <c r="U1" s="3" t="s">
        <v>2531</v>
      </c>
      <c r="V1" s="3" t="s">
        <v>2532</v>
      </c>
      <c r="W1" s="3" t="s">
        <v>2533</v>
      </c>
      <c r="X1" s="3" t="s">
        <v>2534</v>
      </c>
      <c r="Y1" s="3" t="s">
        <v>2535</v>
      </c>
      <c r="Z1" s="3" t="s">
        <v>2536</v>
      </c>
      <c r="AA1" s="3" t="s">
        <v>2537</v>
      </c>
      <c r="AB1" s="3" t="s">
        <v>2538</v>
      </c>
      <c r="AC1" s="3" t="s">
        <v>2539</v>
      </c>
      <c r="AD1" s="3" t="s">
        <v>2540</v>
      </c>
      <c r="AE1" s="3" t="s">
        <v>2541</v>
      </c>
      <c r="AF1" s="3" t="s">
        <v>2542</v>
      </c>
      <c r="AG1" s="3" t="s">
        <v>2543</v>
      </c>
      <c r="AH1" s="3" t="s">
        <v>2544</v>
      </c>
      <c r="AI1" s="3" t="s">
        <v>2545</v>
      </c>
      <c r="AJ1" s="3" t="s">
        <v>2546</v>
      </c>
      <c r="AK1" s="3" t="s">
        <v>2547</v>
      </c>
      <c r="AL1" s="3" t="s">
        <v>2548</v>
      </c>
      <c r="AM1" s="3" t="s">
        <v>2549</v>
      </c>
      <c r="AN1" s="3" t="s">
        <v>2550</v>
      </c>
      <c r="AO1" s="3" t="s">
        <v>2551</v>
      </c>
      <c r="AP1" s="3" t="s">
        <v>2552</v>
      </c>
      <c r="AQ1" s="3" t="s">
        <v>2553</v>
      </c>
      <c r="AR1" s="3" t="s">
        <v>2554</v>
      </c>
      <c r="AS1" s="3" t="s">
        <v>2555</v>
      </c>
      <c r="AT1" s="3" t="s">
        <v>2556</v>
      </c>
      <c r="AU1" s="3" t="s">
        <v>2557</v>
      </c>
      <c r="AV1" s="3" t="s">
        <v>2558</v>
      </c>
      <c r="AW1" s="3" t="s">
        <v>2559</v>
      </c>
      <c r="AX1" s="3" t="s">
        <v>2560</v>
      </c>
      <c r="AY1" s="3" t="s">
        <v>2561</v>
      </c>
      <c r="AZ1" s="3" t="s">
        <v>2562</v>
      </c>
      <c r="BA1" s="3" t="s">
        <v>2563</v>
      </c>
      <c r="BB1" s="3" t="s">
        <v>2564</v>
      </c>
      <c r="BC1" s="3" t="s">
        <v>2565</v>
      </c>
      <c r="BD1" s="3" t="s">
        <v>2566</v>
      </c>
      <c r="BE1" s="3" t="s">
        <v>2567</v>
      </c>
      <c r="BF1" s="3" t="s">
        <v>2568</v>
      </c>
      <c r="BG1" s="3" t="s">
        <v>2569</v>
      </c>
      <c r="BH1" s="3" t="s">
        <v>2570</v>
      </c>
      <c r="BI1" s="3" t="s">
        <v>2571</v>
      </c>
      <c r="BJ1" s="3" t="s">
        <v>2572</v>
      </c>
      <c r="BK1" s="3" t="s">
        <v>2573</v>
      </c>
      <c r="BL1" s="3" t="s">
        <v>2574</v>
      </c>
      <c r="BM1" s="3" t="s">
        <v>2575</v>
      </c>
      <c r="BN1" s="3" t="s">
        <v>2576</v>
      </c>
      <c r="BO1" s="3" t="s">
        <v>2577</v>
      </c>
      <c r="BP1" s="3" t="s">
        <v>2578</v>
      </c>
      <c r="BQ1" s="3" t="s">
        <v>2579</v>
      </c>
      <c r="BR1" s="3" t="s">
        <v>2580</v>
      </c>
      <c r="BS1" s="3" t="s">
        <v>2581</v>
      </c>
      <c r="BT1" s="3" t="s">
        <v>2582</v>
      </c>
      <c r="BU1" s="3" t="s">
        <v>2583</v>
      </c>
      <c r="BV1" s="3" t="s">
        <v>2584</v>
      </c>
      <c r="BW1" s="3" t="s">
        <v>2585</v>
      </c>
      <c r="BX1" s="3" t="s">
        <v>2586</v>
      </c>
      <c r="BY1" s="3" t="s">
        <v>2587</v>
      </c>
      <c r="BZ1" s="3" t="s">
        <v>2588</v>
      </c>
      <c r="CA1" s="3" t="s">
        <v>2589</v>
      </c>
      <c r="CB1" s="3" t="s">
        <v>2590</v>
      </c>
      <c r="CC1" s="3" t="s">
        <v>2591</v>
      </c>
      <c r="CD1" s="3" t="s">
        <v>2592</v>
      </c>
      <c r="CE1" s="3" t="s">
        <v>2593</v>
      </c>
      <c r="CF1" s="3" t="s">
        <v>2594</v>
      </c>
      <c r="CG1" s="3" t="s">
        <v>2595</v>
      </c>
      <c r="CH1" s="3" t="s">
        <v>2596</v>
      </c>
      <c r="CI1" s="3" t="s">
        <v>2597</v>
      </c>
      <c r="CJ1" s="3" t="s">
        <v>2598</v>
      </c>
      <c r="CK1" s="3" t="s">
        <v>2599</v>
      </c>
      <c r="CL1" s="3" t="s">
        <v>2600</v>
      </c>
      <c r="CM1" s="3" t="s">
        <v>2601</v>
      </c>
      <c r="CN1" s="3" t="s">
        <v>2602</v>
      </c>
      <c r="CO1" s="3" t="s">
        <v>2603</v>
      </c>
      <c r="CP1" s="3" t="s">
        <v>2604</v>
      </c>
      <c r="CQ1" s="3" t="s">
        <v>2605</v>
      </c>
      <c r="CR1" s="3" t="s">
        <v>2606</v>
      </c>
      <c r="CS1" s="3" t="s">
        <v>2607</v>
      </c>
      <c r="CT1" s="3" t="s">
        <v>2608</v>
      </c>
      <c r="CU1" s="3" t="s">
        <v>2609</v>
      </c>
      <c r="CV1" s="3" t="s">
        <v>2610</v>
      </c>
      <c r="CW1" s="3" t="s">
        <v>2611</v>
      </c>
      <c r="CX1" s="3" t="s">
        <v>2612</v>
      </c>
      <c r="CY1" s="3" t="s">
        <v>2613</v>
      </c>
      <c r="CZ1" s="3" t="s">
        <v>2614</v>
      </c>
      <c r="DA1" s="3" t="s">
        <v>2615</v>
      </c>
      <c r="DB1" s="3" t="s">
        <v>2616</v>
      </c>
      <c r="DC1" s="3" t="s">
        <v>2617</v>
      </c>
      <c r="DD1" s="3" t="s">
        <v>2618</v>
      </c>
      <c r="DE1" s="3" t="s">
        <v>2619</v>
      </c>
      <c r="DF1" s="3" t="s">
        <v>2620</v>
      </c>
      <c r="DG1" s="3" t="s">
        <v>2621</v>
      </c>
      <c r="DH1" s="3" t="s">
        <v>2622</v>
      </c>
      <c r="DI1" s="3" t="s">
        <v>2623</v>
      </c>
      <c r="DJ1" s="3" t="s">
        <v>2624</v>
      </c>
      <c r="DK1" s="3" t="s">
        <v>2625</v>
      </c>
      <c r="DL1" s="3" t="s">
        <v>2626</v>
      </c>
      <c r="DM1" s="3" t="s">
        <v>2627</v>
      </c>
      <c r="DN1" s="3" t="s">
        <v>2628</v>
      </c>
      <c r="DO1" s="3" t="s">
        <v>2629</v>
      </c>
      <c r="DP1" s="3" t="s">
        <v>2630</v>
      </c>
      <c r="DQ1" s="3" t="s">
        <v>2631</v>
      </c>
      <c r="DR1" s="3" t="s">
        <v>2632</v>
      </c>
      <c r="DS1" s="3" t="s">
        <v>2633</v>
      </c>
      <c r="DT1" s="3" t="s">
        <v>2634</v>
      </c>
      <c r="DU1" s="3" t="s">
        <v>2635</v>
      </c>
      <c r="DV1" s="3" t="s">
        <v>2636</v>
      </c>
      <c r="DW1" s="3" t="s">
        <v>2637</v>
      </c>
      <c r="DX1" s="3" t="s">
        <v>2638</v>
      </c>
      <c r="DY1" s="3" t="s">
        <v>2639</v>
      </c>
      <c r="DZ1" s="3" t="s">
        <v>2640</v>
      </c>
      <c r="EA1" s="3" t="s">
        <v>2641</v>
      </c>
      <c r="EB1" s="3" t="s">
        <v>2642</v>
      </c>
      <c r="EC1" s="3" t="s">
        <v>2643</v>
      </c>
      <c r="ED1" s="3" t="s">
        <v>2644</v>
      </c>
      <c r="EE1" s="3" t="s">
        <v>2645</v>
      </c>
      <c r="EF1" s="3" t="s">
        <v>2646</v>
      </c>
      <c r="EG1" s="3" t="s">
        <v>2647</v>
      </c>
      <c r="EH1" s="3" t="s">
        <v>2648</v>
      </c>
      <c r="EI1" s="3" t="s">
        <v>2649</v>
      </c>
      <c r="EJ1" s="3" t="s">
        <v>2650</v>
      </c>
      <c r="EK1" s="3" t="s">
        <v>2651</v>
      </c>
      <c r="EL1" s="3" t="s">
        <v>2652</v>
      </c>
      <c r="EM1" s="3" t="s">
        <v>2653</v>
      </c>
      <c r="EN1" s="3" t="s">
        <v>2654</v>
      </c>
      <c r="EO1" s="3" t="s">
        <v>2655</v>
      </c>
      <c r="EP1" s="3" t="s">
        <v>2656</v>
      </c>
      <c r="EQ1" s="3" t="s">
        <v>2657</v>
      </c>
      <c r="ER1" s="3" t="s">
        <v>2658</v>
      </c>
      <c r="ES1" s="3" t="s">
        <v>2659</v>
      </c>
      <c r="ET1" s="3" t="s">
        <v>2660</v>
      </c>
      <c r="EU1" s="3" t="s">
        <v>2661</v>
      </c>
      <c r="EV1" s="3" t="s">
        <v>2662</v>
      </c>
      <c r="EW1" s="3" t="s">
        <v>2663</v>
      </c>
      <c r="EX1" s="3" t="s">
        <v>2664</v>
      </c>
      <c r="EY1" s="3" t="s">
        <v>2665</v>
      </c>
      <c r="EZ1" s="3" t="s">
        <v>2666</v>
      </c>
      <c r="FA1" s="3" t="s">
        <v>2667</v>
      </c>
      <c r="FB1" s="3" t="s">
        <v>2668</v>
      </c>
      <c r="FC1" s="3" t="s">
        <v>2669</v>
      </c>
      <c r="FD1" s="3" t="s">
        <v>2670</v>
      </c>
      <c r="FE1" s="3" t="s">
        <v>2671</v>
      </c>
      <c r="FF1" s="3" t="s">
        <v>2672</v>
      </c>
      <c r="FG1" s="3" t="s">
        <v>2673</v>
      </c>
      <c r="FH1" s="3" t="s">
        <v>2674</v>
      </c>
      <c r="FI1" s="3" t="s">
        <v>2675</v>
      </c>
      <c r="FJ1" s="3" t="s">
        <v>2676</v>
      </c>
      <c r="FK1" s="3" t="s">
        <v>2677</v>
      </c>
      <c r="FL1" s="3" t="s">
        <v>2678</v>
      </c>
      <c r="FM1" s="3" t="s">
        <v>2679</v>
      </c>
      <c r="FN1" s="3" t="s">
        <v>2680</v>
      </c>
      <c r="FO1" s="3" t="s">
        <v>2681</v>
      </c>
      <c r="FP1" s="3" t="s">
        <v>2682</v>
      </c>
      <c r="FQ1" s="3" t="s">
        <v>2683</v>
      </c>
      <c r="FR1" s="3" t="s">
        <v>2684</v>
      </c>
      <c r="FS1" s="3" t="s">
        <v>2685</v>
      </c>
      <c r="FT1" s="3" t="s">
        <v>2686</v>
      </c>
      <c r="FU1" s="3" t="s">
        <v>2687</v>
      </c>
      <c r="FV1" s="3" t="s">
        <v>2688</v>
      </c>
      <c r="FW1" s="3" t="s">
        <v>2689</v>
      </c>
      <c r="FX1" s="3" t="s">
        <v>2690</v>
      </c>
      <c r="FY1" s="3" t="s">
        <v>2691</v>
      </c>
      <c r="FZ1" s="3" t="s">
        <v>2692</v>
      </c>
      <c r="GA1" s="3" t="s">
        <v>2693</v>
      </c>
      <c r="GB1" s="3" t="s">
        <v>2694</v>
      </c>
      <c r="GC1" s="3" t="s">
        <v>2695</v>
      </c>
      <c r="GD1" s="3" t="s">
        <v>2696</v>
      </c>
      <c r="GE1" s="3" t="s">
        <v>2697</v>
      </c>
      <c r="GF1" s="3" t="s">
        <v>2698</v>
      </c>
      <c r="GG1" s="3" t="s">
        <v>2699</v>
      </c>
      <c r="GH1" s="3" t="s">
        <v>2700</v>
      </c>
      <c r="GI1" s="3" t="s">
        <v>2701</v>
      </c>
      <c r="GJ1" s="3" t="s">
        <v>2702</v>
      </c>
      <c r="GK1" s="3" t="s">
        <v>2703</v>
      </c>
      <c r="GL1" s="3" t="s">
        <v>2704</v>
      </c>
      <c r="GM1" s="3" t="s">
        <v>2705</v>
      </c>
      <c r="GN1" s="3" t="s">
        <v>2706</v>
      </c>
      <c r="GO1" s="3" t="s">
        <v>2707</v>
      </c>
      <c r="GP1" s="3" t="s">
        <v>2708</v>
      </c>
      <c r="GQ1" s="3" t="s">
        <v>2709</v>
      </c>
      <c r="GR1" s="3" t="s">
        <v>2710</v>
      </c>
      <c r="GS1" s="3" t="s">
        <v>2711</v>
      </c>
      <c r="GT1" s="3" t="s">
        <v>2712</v>
      </c>
      <c r="GU1" s="3" t="s">
        <v>2713</v>
      </c>
      <c r="GV1" s="3" t="s">
        <v>2714</v>
      </c>
      <c r="GW1" s="3" t="s">
        <v>2715</v>
      </c>
      <c r="GX1" s="3" t="s">
        <v>2716</v>
      </c>
      <c r="GY1" s="3" t="s">
        <v>2717</v>
      </c>
      <c r="GZ1" s="3" t="s">
        <v>2718</v>
      </c>
      <c r="HA1" s="3" t="s">
        <v>2719</v>
      </c>
      <c r="HB1" s="3" t="s">
        <v>2720</v>
      </c>
      <c r="HC1" s="3" t="s">
        <v>2721</v>
      </c>
      <c r="HD1" s="3" t="s">
        <v>2722</v>
      </c>
      <c r="HE1" s="3" t="s">
        <v>2723</v>
      </c>
      <c r="HF1" s="3" t="s">
        <v>2724</v>
      </c>
      <c r="HG1" s="3" t="s">
        <v>2725</v>
      </c>
      <c r="HH1" s="3" t="s">
        <v>2726</v>
      </c>
      <c r="HI1" s="3" t="s">
        <v>2727</v>
      </c>
      <c r="HJ1" s="3" t="s">
        <v>2728</v>
      </c>
      <c r="HK1" s="3" t="s">
        <v>2729</v>
      </c>
      <c r="HL1" s="3" t="s">
        <v>2730</v>
      </c>
      <c r="HM1" s="3" t="s">
        <v>2731</v>
      </c>
    </row>
    <row r="2" spans="1:221">
      <c r="A2" s="4" t="s">
        <v>250</v>
      </c>
      <c r="B2" s="7" t="s">
        <v>259</v>
      </c>
      <c r="C2" s="7" t="s">
        <v>259</v>
      </c>
      <c r="D2" s="7" t="s">
        <v>259</v>
      </c>
      <c r="E2" s="7" t="s">
        <v>259</v>
      </c>
      <c r="F2" s="7" t="s">
        <v>259</v>
      </c>
      <c r="G2" s="7" t="s">
        <v>259</v>
      </c>
      <c r="H2" s="7" t="s">
        <v>259</v>
      </c>
      <c r="I2" s="7" t="s">
        <v>259</v>
      </c>
      <c r="J2" s="7" t="s">
        <v>259</v>
      </c>
      <c r="K2" s="7" t="s">
        <v>259</v>
      </c>
      <c r="L2" s="7" t="s">
        <v>259</v>
      </c>
      <c r="M2" s="7" t="s">
        <v>259</v>
      </c>
      <c r="N2" s="7" t="s">
        <v>259</v>
      </c>
      <c r="O2" s="7" t="s">
        <v>259</v>
      </c>
      <c r="P2" s="7" t="s">
        <v>259</v>
      </c>
      <c r="Q2" s="7" t="s">
        <v>259</v>
      </c>
      <c r="R2" s="7" t="s">
        <v>259</v>
      </c>
      <c r="S2" s="7" t="s">
        <v>259</v>
      </c>
      <c r="T2" s="7" t="s">
        <v>259</v>
      </c>
      <c r="U2" s="7" t="s">
        <v>259</v>
      </c>
      <c r="V2" s="7" t="s">
        <v>259</v>
      </c>
      <c r="W2" s="7" t="s">
        <v>259</v>
      </c>
      <c r="X2" s="7" t="s">
        <v>259</v>
      </c>
      <c r="Y2" s="7" t="s">
        <v>259</v>
      </c>
      <c r="Z2" s="7" t="s">
        <v>259</v>
      </c>
      <c r="AA2" s="7" t="s">
        <v>259</v>
      </c>
      <c r="AB2" s="7" t="s">
        <v>259</v>
      </c>
      <c r="AC2" s="7" t="s">
        <v>259</v>
      </c>
      <c r="AD2" s="7" t="s">
        <v>259</v>
      </c>
      <c r="AE2" s="7" t="s">
        <v>259</v>
      </c>
      <c r="AF2" s="7" t="s">
        <v>259</v>
      </c>
      <c r="AG2" s="7" t="s">
        <v>259</v>
      </c>
      <c r="AH2" s="7" t="s">
        <v>259</v>
      </c>
      <c r="AI2" s="7" t="s">
        <v>259</v>
      </c>
      <c r="AJ2" s="7" t="s">
        <v>259</v>
      </c>
      <c r="AK2" s="7" t="s">
        <v>259</v>
      </c>
      <c r="AL2" s="7" t="s">
        <v>259</v>
      </c>
      <c r="AM2" s="7" t="s">
        <v>259</v>
      </c>
      <c r="AN2" s="7" t="s">
        <v>259</v>
      </c>
      <c r="AO2" s="7" t="s">
        <v>259</v>
      </c>
      <c r="AP2" s="7" t="s">
        <v>259</v>
      </c>
      <c r="AQ2" s="7" t="s">
        <v>259</v>
      </c>
      <c r="AR2" s="7" t="s">
        <v>259</v>
      </c>
      <c r="AS2" s="7" t="s">
        <v>259</v>
      </c>
      <c r="AT2" s="7" t="s">
        <v>259</v>
      </c>
      <c r="AU2" s="7" t="s">
        <v>259</v>
      </c>
      <c r="AV2" s="7" t="s">
        <v>259</v>
      </c>
      <c r="AW2" s="7" t="s">
        <v>259</v>
      </c>
      <c r="AX2" s="7" t="s">
        <v>259</v>
      </c>
      <c r="AY2" s="7" t="s">
        <v>259</v>
      </c>
      <c r="AZ2" s="7" t="s">
        <v>259</v>
      </c>
      <c r="BA2" s="7" t="s">
        <v>259</v>
      </c>
      <c r="BB2" s="7" t="s">
        <v>259</v>
      </c>
      <c r="BC2" s="7" t="s">
        <v>259</v>
      </c>
      <c r="BD2" s="7" t="s">
        <v>259</v>
      </c>
      <c r="BE2" s="7" t="s">
        <v>259</v>
      </c>
      <c r="BF2" s="7" t="s">
        <v>259</v>
      </c>
      <c r="BG2" s="7" t="s">
        <v>259</v>
      </c>
      <c r="BH2" s="7" t="s">
        <v>259</v>
      </c>
      <c r="BI2" s="7" t="s">
        <v>259</v>
      </c>
      <c r="BJ2" s="7" t="s">
        <v>259</v>
      </c>
      <c r="BK2" s="7" t="s">
        <v>259</v>
      </c>
      <c r="BL2" s="7" t="s">
        <v>259</v>
      </c>
      <c r="BM2" s="7" t="s">
        <v>259</v>
      </c>
      <c r="BN2" s="7" t="s">
        <v>259</v>
      </c>
      <c r="BO2" s="7" t="s">
        <v>259</v>
      </c>
      <c r="BP2" s="7" t="s">
        <v>259</v>
      </c>
      <c r="BQ2" s="7" t="s">
        <v>259</v>
      </c>
      <c r="BR2" s="7" t="s">
        <v>259</v>
      </c>
      <c r="BS2" s="7" t="s">
        <v>259</v>
      </c>
      <c r="BT2" s="7" t="s">
        <v>259</v>
      </c>
      <c r="BU2" s="7" t="s">
        <v>259</v>
      </c>
      <c r="BV2" s="7" t="s">
        <v>259</v>
      </c>
      <c r="BW2" s="7" t="s">
        <v>259</v>
      </c>
      <c r="BX2" s="7" t="s">
        <v>259</v>
      </c>
      <c r="BY2" s="7" t="s">
        <v>259</v>
      </c>
      <c r="BZ2" s="7" t="s">
        <v>259</v>
      </c>
      <c r="CA2" s="7" t="s">
        <v>259</v>
      </c>
      <c r="CB2" s="7" t="s">
        <v>259</v>
      </c>
      <c r="CC2" s="7" t="s">
        <v>259</v>
      </c>
      <c r="CD2" s="7" t="s">
        <v>259</v>
      </c>
      <c r="CE2" s="7" t="s">
        <v>259</v>
      </c>
      <c r="CF2" s="7" t="s">
        <v>259</v>
      </c>
      <c r="CG2" s="7" t="s">
        <v>259</v>
      </c>
      <c r="CH2" s="7" t="s">
        <v>259</v>
      </c>
      <c r="CI2" s="7" t="s">
        <v>259</v>
      </c>
      <c r="CJ2" s="7" t="s">
        <v>259</v>
      </c>
      <c r="CK2" s="7" t="s">
        <v>259</v>
      </c>
      <c r="CL2" s="7" t="s">
        <v>259</v>
      </c>
      <c r="CM2" s="7" t="s">
        <v>259</v>
      </c>
      <c r="CN2" s="7" t="s">
        <v>259</v>
      </c>
      <c r="CO2" s="7" t="s">
        <v>259</v>
      </c>
      <c r="CP2" s="7" t="s">
        <v>259</v>
      </c>
      <c r="CQ2" s="7" t="s">
        <v>259</v>
      </c>
      <c r="CR2" s="7" t="s">
        <v>259</v>
      </c>
      <c r="CS2" s="7" t="s">
        <v>259</v>
      </c>
      <c r="CT2" s="7" t="s">
        <v>259</v>
      </c>
      <c r="CU2" s="7" t="s">
        <v>259</v>
      </c>
      <c r="CV2" s="7" t="s">
        <v>259</v>
      </c>
      <c r="CW2" s="7" t="s">
        <v>259</v>
      </c>
      <c r="CX2" s="7" t="s">
        <v>259</v>
      </c>
      <c r="CY2" s="7" t="s">
        <v>259</v>
      </c>
      <c r="CZ2" s="7" t="s">
        <v>259</v>
      </c>
      <c r="DA2" s="7" t="s">
        <v>259</v>
      </c>
      <c r="DB2" s="7" t="s">
        <v>259</v>
      </c>
      <c r="DC2" s="7" t="s">
        <v>259</v>
      </c>
      <c r="DD2" s="7" t="s">
        <v>259</v>
      </c>
      <c r="DE2" s="7" t="s">
        <v>259</v>
      </c>
      <c r="DF2" s="7" t="s">
        <v>259</v>
      </c>
      <c r="DG2" s="7" t="s">
        <v>259</v>
      </c>
      <c r="DH2" s="7" t="s">
        <v>259</v>
      </c>
      <c r="DI2" s="7" t="s">
        <v>259</v>
      </c>
      <c r="DJ2" s="7" t="s">
        <v>259</v>
      </c>
      <c r="DK2" s="7" t="s">
        <v>259</v>
      </c>
      <c r="DL2" s="7" t="s">
        <v>259</v>
      </c>
      <c r="DM2" s="7" t="s">
        <v>259</v>
      </c>
      <c r="DN2" s="7" t="s">
        <v>259</v>
      </c>
      <c r="DO2" s="7" t="s">
        <v>259</v>
      </c>
      <c r="DP2" s="7" t="s">
        <v>259</v>
      </c>
      <c r="DQ2" s="7" t="s">
        <v>259</v>
      </c>
      <c r="DR2" s="7" t="s">
        <v>259</v>
      </c>
      <c r="DS2" s="7" t="s">
        <v>259</v>
      </c>
      <c r="DT2" s="7" t="s">
        <v>259</v>
      </c>
      <c r="DU2" s="7" t="s">
        <v>259</v>
      </c>
      <c r="DV2" s="7" t="s">
        <v>259</v>
      </c>
      <c r="DW2" s="7" t="s">
        <v>259</v>
      </c>
      <c r="DX2" s="7" t="s">
        <v>259</v>
      </c>
      <c r="DY2" s="7" t="s">
        <v>259</v>
      </c>
      <c r="DZ2" s="7" t="s">
        <v>259</v>
      </c>
      <c r="EA2" s="7" t="s">
        <v>259</v>
      </c>
      <c r="EB2" s="7" t="s">
        <v>259</v>
      </c>
      <c r="EC2" s="7" t="s">
        <v>259</v>
      </c>
      <c r="ED2" s="7" t="s">
        <v>259</v>
      </c>
      <c r="EE2" s="7" t="s">
        <v>259</v>
      </c>
      <c r="EF2" s="7" t="s">
        <v>259</v>
      </c>
      <c r="EG2" s="7" t="s">
        <v>259</v>
      </c>
      <c r="EH2" s="7" t="s">
        <v>259</v>
      </c>
      <c r="EI2" s="7" t="s">
        <v>259</v>
      </c>
      <c r="EJ2" s="7" t="s">
        <v>259</v>
      </c>
      <c r="EK2" s="7" t="s">
        <v>259</v>
      </c>
      <c r="EL2" s="7" t="s">
        <v>259</v>
      </c>
      <c r="EM2" s="7" t="s">
        <v>259</v>
      </c>
      <c r="EN2" s="7" t="s">
        <v>259</v>
      </c>
      <c r="EO2" s="7" t="s">
        <v>259</v>
      </c>
      <c r="EP2" s="7" t="s">
        <v>259</v>
      </c>
      <c r="EQ2" s="7" t="s">
        <v>259</v>
      </c>
      <c r="ER2" s="7" t="s">
        <v>259</v>
      </c>
      <c r="ES2" s="7" t="s">
        <v>259</v>
      </c>
      <c r="ET2" s="7" t="s">
        <v>259</v>
      </c>
      <c r="EU2" s="7" t="s">
        <v>259</v>
      </c>
      <c r="EV2" s="7" t="s">
        <v>259</v>
      </c>
      <c r="EW2" s="7" t="s">
        <v>259</v>
      </c>
      <c r="EX2" s="7" t="s">
        <v>259</v>
      </c>
      <c r="EY2" s="7" t="s">
        <v>259</v>
      </c>
      <c r="EZ2" s="7" t="s">
        <v>259</v>
      </c>
      <c r="FA2" s="7" t="s">
        <v>259</v>
      </c>
      <c r="FB2" s="7" t="s">
        <v>259</v>
      </c>
      <c r="FC2" s="7" t="s">
        <v>259</v>
      </c>
      <c r="FD2" s="7" t="s">
        <v>259</v>
      </c>
      <c r="FE2" s="7" t="s">
        <v>259</v>
      </c>
      <c r="FF2" s="7" t="s">
        <v>259</v>
      </c>
      <c r="FG2" s="7" t="s">
        <v>259</v>
      </c>
      <c r="FH2" s="7" t="s">
        <v>259</v>
      </c>
      <c r="FI2" s="7" t="s">
        <v>259</v>
      </c>
      <c r="FJ2" s="7" t="s">
        <v>259</v>
      </c>
      <c r="FK2" s="7" t="s">
        <v>259</v>
      </c>
      <c r="FL2" s="7" t="s">
        <v>259</v>
      </c>
      <c r="FM2" s="7" t="s">
        <v>259</v>
      </c>
      <c r="FN2" s="7" t="s">
        <v>259</v>
      </c>
      <c r="FO2" s="7" t="s">
        <v>259</v>
      </c>
      <c r="FP2" s="7" t="s">
        <v>259</v>
      </c>
      <c r="FQ2" s="7" t="s">
        <v>259</v>
      </c>
      <c r="FR2" s="7" t="s">
        <v>259</v>
      </c>
      <c r="FS2" s="7" t="s">
        <v>259</v>
      </c>
      <c r="FT2" s="7" t="s">
        <v>259</v>
      </c>
      <c r="FU2" s="7" t="s">
        <v>259</v>
      </c>
      <c r="FV2" s="7" t="s">
        <v>259</v>
      </c>
      <c r="FW2" s="7" t="s">
        <v>259</v>
      </c>
      <c r="FX2" s="7" t="s">
        <v>259</v>
      </c>
      <c r="FY2" s="7" t="s">
        <v>259</v>
      </c>
      <c r="FZ2" s="7" t="s">
        <v>259</v>
      </c>
      <c r="GA2" s="7" t="s">
        <v>259</v>
      </c>
      <c r="GB2" s="7" t="s">
        <v>259</v>
      </c>
      <c r="GC2" s="7" t="s">
        <v>259</v>
      </c>
      <c r="GD2" s="7" t="s">
        <v>259</v>
      </c>
      <c r="GE2" s="7" t="s">
        <v>259</v>
      </c>
      <c r="GF2" s="7" t="s">
        <v>259</v>
      </c>
      <c r="GG2" s="7" t="s">
        <v>259</v>
      </c>
      <c r="GH2" s="7" t="s">
        <v>259</v>
      </c>
      <c r="GI2" s="7" t="s">
        <v>259</v>
      </c>
      <c r="GJ2" s="7" t="s">
        <v>259</v>
      </c>
      <c r="GK2" s="7" t="s">
        <v>259</v>
      </c>
      <c r="GL2" s="7" t="s">
        <v>259</v>
      </c>
      <c r="GM2" s="7" t="s">
        <v>259</v>
      </c>
      <c r="GN2" s="7" t="s">
        <v>259</v>
      </c>
      <c r="GO2" s="7" t="s">
        <v>259</v>
      </c>
      <c r="GP2" s="7" t="s">
        <v>259</v>
      </c>
      <c r="GQ2" s="7" t="s">
        <v>259</v>
      </c>
      <c r="GR2" s="7" t="s">
        <v>259</v>
      </c>
      <c r="GS2" s="7" t="s">
        <v>259</v>
      </c>
      <c r="GT2" s="7" t="s">
        <v>259</v>
      </c>
      <c r="GU2" s="7" t="s">
        <v>259</v>
      </c>
      <c r="GV2" s="7" t="s">
        <v>259</v>
      </c>
      <c r="GW2" s="7" t="s">
        <v>259</v>
      </c>
      <c r="GX2" s="7" t="s">
        <v>259</v>
      </c>
      <c r="GY2" s="7" t="s">
        <v>259</v>
      </c>
      <c r="GZ2" s="7" t="s">
        <v>259</v>
      </c>
      <c r="HA2" s="7" t="s">
        <v>259</v>
      </c>
      <c r="HB2" s="7" t="s">
        <v>259</v>
      </c>
      <c r="HC2" s="7" t="s">
        <v>259</v>
      </c>
      <c r="HD2" s="7" t="s">
        <v>259</v>
      </c>
      <c r="HE2" s="7" t="s">
        <v>259</v>
      </c>
      <c r="HF2" s="7" t="s">
        <v>259</v>
      </c>
      <c r="HG2" s="7" t="s">
        <v>259</v>
      </c>
      <c r="HH2" s="7" t="s">
        <v>259</v>
      </c>
      <c r="HI2" s="7" t="s">
        <v>259</v>
      </c>
      <c r="HJ2" s="7" t="s">
        <v>259</v>
      </c>
      <c r="HK2" s="7" t="s">
        <v>259</v>
      </c>
      <c r="HL2" s="7" t="s">
        <v>259</v>
      </c>
      <c r="HM2" s="7" t="s">
        <v>259</v>
      </c>
    </row>
    <row r="3" spans="1:221">
      <c r="A3" s="4" t="s">
        <v>251</v>
      </c>
      <c r="B3" s="8" t="s">
        <v>260</v>
      </c>
      <c r="C3" s="8" t="s">
        <v>260</v>
      </c>
      <c r="D3" s="8" t="s">
        <v>260</v>
      </c>
      <c r="E3" s="8" t="s">
        <v>260</v>
      </c>
      <c r="F3" s="8" t="s">
        <v>260</v>
      </c>
      <c r="G3" s="8" t="s">
        <v>260</v>
      </c>
      <c r="H3" s="8" t="s">
        <v>260</v>
      </c>
      <c r="I3" s="8" t="s">
        <v>260</v>
      </c>
      <c r="J3" s="8" t="s">
        <v>260</v>
      </c>
      <c r="K3" s="8" t="s">
        <v>260</v>
      </c>
      <c r="L3" s="8" t="s">
        <v>260</v>
      </c>
      <c r="M3" s="8" t="s">
        <v>260</v>
      </c>
      <c r="N3" s="8" t="s">
        <v>260</v>
      </c>
      <c r="O3" s="8" t="s">
        <v>260</v>
      </c>
      <c r="P3" s="8" t="s">
        <v>260</v>
      </c>
      <c r="Q3" s="8" t="s">
        <v>260</v>
      </c>
      <c r="R3" s="8" t="s">
        <v>260</v>
      </c>
      <c r="S3" s="8" t="s">
        <v>260</v>
      </c>
      <c r="T3" s="8" t="s">
        <v>260</v>
      </c>
      <c r="U3" s="8" t="s">
        <v>260</v>
      </c>
      <c r="V3" s="8" t="s">
        <v>260</v>
      </c>
      <c r="W3" s="8" t="s">
        <v>260</v>
      </c>
      <c r="X3" s="8" t="s">
        <v>260</v>
      </c>
      <c r="Y3" s="8" t="s">
        <v>260</v>
      </c>
      <c r="Z3" s="8" t="s">
        <v>260</v>
      </c>
      <c r="AA3" s="8" t="s">
        <v>260</v>
      </c>
      <c r="AB3" s="8" t="s">
        <v>260</v>
      </c>
      <c r="AC3" s="8" t="s">
        <v>260</v>
      </c>
      <c r="AD3" s="8" t="s">
        <v>260</v>
      </c>
      <c r="AE3" s="8" t="s">
        <v>260</v>
      </c>
      <c r="AF3" s="8" t="s">
        <v>260</v>
      </c>
      <c r="AG3" s="8" t="s">
        <v>260</v>
      </c>
      <c r="AH3" s="8" t="s">
        <v>260</v>
      </c>
      <c r="AI3" s="8" t="s">
        <v>260</v>
      </c>
      <c r="AJ3" s="8" t="s">
        <v>260</v>
      </c>
      <c r="AK3" s="8" t="s">
        <v>260</v>
      </c>
      <c r="AL3" s="8" t="s">
        <v>260</v>
      </c>
      <c r="AM3" s="8" t="s">
        <v>260</v>
      </c>
      <c r="AN3" s="8" t="s">
        <v>260</v>
      </c>
      <c r="AO3" s="8" t="s">
        <v>260</v>
      </c>
      <c r="AP3" s="8" t="s">
        <v>260</v>
      </c>
      <c r="AQ3" s="8" t="s">
        <v>260</v>
      </c>
      <c r="AR3" s="8" t="s">
        <v>260</v>
      </c>
      <c r="AS3" s="8" t="s">
        <v>260</v>
      </c>
      <c r="AT3" s="8" t="s">
        <v>260</v>
      </c>
      <c r="AU3" s="8" t="s">
        <v>260</v>
      </c>
      <c r="AV3" s="8" t="s">
        <v>260</v>
      </c>
      <c r="AW3" s="8" t="s">
        <v>260</v>
      </c>
      <c r="AX3" s="8" t="s">
        <v>260</v>
      </c>
      <c r="AY3" s="8" t="s">
        <v>260</v>
      </c>
      <c r="AZ3" s="8" t="s">
        <v>260</v>
      </c>
      <c r="BA3" s="8" t="s">
        <v>260</v>
      </c>
      <c r="BB3" s="8" t="s">
        <v>260</v>
      </c>
      <c r="BC3" s="8" t="s">
        <v>260</v>
      </c>
      <c r="BD3" s="8" t="s">
        <v>260</v>
      </c>
      <c r="BE3" s="8" t="s">
        <v>260</v>
      </c>
      <c r="BF3" s="8" t="s">
        <v>260</v>
      </c>
      <c r="BG3" s="8" t="s">
        <v>260</v>
      </c>
      <c r="BH3" s="8" t="s">
        <v>260</v>
      </c>
      <c r="BI3" s="8" t="s">
        <v>260</v>
      </c>
      <c r="BJ3" s="8" t="s">
        <v>260</v>
      </c>
      <c r="BK3" s="8" t="s">
        <v>260</v>
      </c>
      <c r="BL3" s="8" t="s">
        <v>260</v>
      </c>
      <c r="BM3" s="8" t="s">
        <v>260</v>
      </c>
      <c r="BN3" s="8" t="s">
        <v>260</v>
      </c>
      <c r="BO3" s="8" t="s">
        <v>260</v>
      </c>
      <c r="BP3" s="8" t="s">
        <v>260</v>
      </c>
      <c r="BQ3" s="8" t="s">
        <v>260</v>
      </c>
      <c r="BR3" s="8" t="s">
        <v>260</v>
      </c>
      <c r="BS3" s="8" t="s">
        <v>260</v>
      </c>
      <c r="BT3" s="8" t="s">
        <v>260</v>
      </c>
      <c r="BU3" s="8" t="s">
        <v>260</v>
      </c>
      <c r="BV3" s="8" t="s">
        <v>260</v>
      </c>
      <c r="BW3" s="8" t="s">
        <v>260</v>
      </c>
      <c r="BX3" s="8" t="s">
        <v>260</v>
      </c>
      <c r="BY3" s="8" t="s">
        <v>260</v>
      </c>
      <c r="BZ3" s="8" t="s">
        <v>260</v>
      </c>
      <c r="CA3" s="8" t="s">
        <v>260</v>
      </c>
      <c r="CB3" s="8" t="s">
        <v>260</v>
      </c>
      <c r="CC3" s="8" t="s">
        <v>260</v>
      </c>
      <c r="CD3" s="8" t="s">
        <v>260</v>
      </c>
      <c r="CE3" s="8" t="s">
        <v>260</v>
      </c>
      <c r="CF3" s="8" t="s">
        <v>260</v>
      </c>
      <c r="CG3" s="8" t="s">
        <v>260</v>
      </c>
      <c r="CH3" s="8" t="s">
        <v>260</v>
      </c>
      <c r="CI3" s="8" t="s">
        <v>260</v>
      </c>
      <c r="CJ3" s="8" t="s">
        <v>260</v>
      </c>
      <c r="CK3" s="8" t="s">
        <v>260</v>
      </c>
      <c r="CL3" s="8" t="s">
        <v>260</v>
      </c>
      <c r="CM3" s="8" t="s">
        <v>260</v>
      </c>
      <c r="CN3" s="8" t="s">
        <v>260</v>
      </c>
      <c r="CO3" s="8" t="s">
        <v>260</v>
      </c>
      <c r="CP3" s="8" t="s">
        <v>260</v>
      </c>
      <c r="CQ3" s="8" t="s">
        <v>260</v>
      </c>
      <c r="CR3" s="8" t="s">
        <v>260</v>
      </c>
      <c r="CS3" s="8" t="s">
        <v>260</v>
      </c>
      <c r="CT3" s="8" t="s">
        <v>260</v>
      </c>
      <c r="CU3" s="8" t="s">
        <v>260</v>
      </c>
      <c r="CV3" s="8" t="s">
        <v>260</v>
      </c>
      <c r="CW3" s="8" t="s">
        <v>260</v>
      </c>
      <c r="CX3" s="8" t="s">
        <v>260</v>
      </c>
      <c r="CY3" s="8" t="s">
        <v>260</v>
      </c>
      <c r="CZ3" s="8" t="s">
        <v>260</v>
      </c>
      <c r="DA3" s="8" t="s">
        <v>260</v>
      </c>
      <c r="DB3" s="8" t="s">
        <v>260</v>
      </c>
      <c r="DC3" s="8" t="s">
        <v>260</v>
      </c>
      <c r="DD3" s="8" t="s">
        <v>260</v>
      </c>
      <c r="DE3" s="8" t="s">
        <v>260</v>
      </c>
      <c r="DF3" s="8" t="s">
        <v>260</v>
      </c>
      <c r="DG3" s="8" t="s">
        <v>260</v>
      </c>
      <c r="DH3" s="8" t="s">
        <v>260</v>
      </c>
      <c r="DI3" s="8" t="s">
        <v>260</v>
      </c>
      <c r="DJ3" s="8" t="s">
        <v>260</v>
      </c>
      <c r="DK3" s="8" t="s">
        <v>260</v>
      </c>
      <c r="DL3" s="8" t="s">
        <v>260</v>
      </c>
      <c r="DM3" s="8" t="s">
        <v>260</v>
      </c>
      <c r="DN3" s="8" t="s">
        <v>260</v>
      </c>
      <c r="DO3" s="8" t="s">
        <v>260</v>
      </c>
      <c r="DP3" s="8" t="s">
        <v>260</v>
      </c>
      <c r="DQ3" s="8" t="s">
        <v>260</v>
      </c>
      <c r="DR3" s="8" t="s">
        <v>260</v>
      </c>
      <c r="DS3" s="8" t="s">
        <v>260</v>
      </c>
      <c r="DT3" s="8" t="s">
        <v>260</v>
      </c>
      <c r="DU3" s="8" t="s">
        <v>260</v>
      </c>
      <c r="DV3" s="8" t="s">
        <v>260</v>
      </c>
      <c r="DW3" s="8" t="s">
        <v>260</v>
      </c>
      <c r="DX3" s="8" t="s">
        <v>260</v>
      </c>
      <c r="DY3" s="8" t="s">
        <v>260</v>
      </c>
      <c r="DZ3" s="8" t="s">
        <v>260</v>
      </c>
      <c r="EA3" s="8" t="s">
        <v>260</v>
      </c>
      <c r="EB3" s="8" t="s">
        <v>260</v>
      </c>
      <c r="EC3" s="8" t="s">
        <v>260</v>
      </c>
      <c r="ED3" s="8" t="s">
        <v>260</v>
      </c>
      <c r="EE3" s="8" t="s">
        <v>260</v>
      </c>
      <c r="EF3" s="8" t="s">
        <v>260</v>
      </c>
      <c r="EG3" s="8" t="s">
        <v>260</v>
      </c>
      <c r="EH3" s="8" t="s">
        <v>260</v>
      </c>
      <c r="EI3" s="8" t="s">
        <v>260</v>
      </c>
      <c r="EJ3" s="8" t="s">
        <v>260</v>
      </c>
      <c r="EK3" s="8" t="s">
        <v>260</v>
      </c>
      <c r="EL3" s="8" t="s">
        <v>260</v>
      </c>
      <c r="EM3" s="8" t="s">
        <v>260</v>
      </c>
      <c r="EN3" s="8" t="s">
        <v>260</v>
      </c>
      <c r="EO3" s="8" t="s">
        <v>260</v>
      </c>
      <c r="EP3" s="8" t="s">
        <v>260</v>
      </c>
      <c r="EQ3" s="8" t="s">
        <v>260</v>
      </c>
      <c r="ER3" s="8" t="s">
        <v>260</v>
      </c>
      <c r="ES3" s="8" t="s">
        <v>260</v>
      </c>
      <c r="ET3" s="8" t="s">
        <v>260</v>
      </c>
      <c r="EU3" s="8" t="s">
        <v>260</v>
      </c>
      <c r="EV3" s="8" t="s">
        <v>260</v>
      </c>
      <c r="EW3" s="8" t="s">
        <v>260</v>
      </c>
      <c r="EX3" s="8" t="s">
        <v>260</v>
      </c>
      <c r="EY3" s="8" t="s">
        <v>260</v>
      </c>
      <c r="EZ3" s="8" t="s">
        <v>260</v>
      </c>
      <c r="FA3" s="8" t="s">
        <v>260</v>
      </c>
      <c r="FB3" s="8" t="s">
        <v>260</v>
      </c>
      <c r="FC3" s="8" t="s">
        <v>260</v>
      </c>
      <c r="FD3" s="8" t="s">
        <v>260</v>
      </c>
      <c r="FE3" s="8" t="s">
        <v>260</v>
      </c>
      <c r="FF3" s="8" t="s">
        <v>260</v>
      </c>
      <c r="FG3" s="8" t="s">
        <v>260</v>
      </c>
      <c r="FH3" s="8" t="s">
        <v>260</v>
      </c>
      <c r="FI3" s="8" t="s">
        <v>260</v>
      </c>
      <c r="FJ3" s="8" t="s">
        <v>260</v>
      </c>
      <c r="FK3" s="8" t="s">
        <v>260</v>
      </c>
      <c r="FL3" s="8" t="s">
        <v>260</v>
      </c>
      <c r="FM3" s="8" t="s">
        <v>260</v>
      </c>
      <c r="FN3" s="8" t="s">
        <v>260</v>
      </c>
      <c r="FO3" s="8" t="s">
        <v>260</v>
      </c>
      <c r="FP3" s="8" t="s">
        <v>260</v>
      </c>
      <c r="FQ3" s="8" t="s">
        <v>260</v>
      </c>
      <c r="FR3" s="8" t="s">
        <v>260</v>
      </c>
      <c r="FS3" s="8" t="s">
        <v>260</v>
      </c>
      <c r="FT3" s="8" t="s">
        <v>260</v>
      </c>
      <c r="FU3" s="8" t="s">
        <v>260</v>
      </c>
      <c r="FV3" s="8" t="s">
        <v>260</v>
      </c>
      <c r="FW3" s="8" t="s">
        <v>260</v>
      </c>
      <c r="FX3" s="8" t="s">
        <v>260</v>
      </c>
      <c r="FY3" s="8" t="s">
        <v>260</v>
      </c>
      <c r="FZ3" s="8" t="s">
        <v>260</v>
      </c>
      <c r="GA3" s="8" t="s">
        <v>260</v>
      </c>
      <c r="GB3" s="8" t="s">
        <v>260</v>
      </c>
      <c r="GC3" s="8" t="s">
        <v>260</v>
      </c>
      <c r="GD3" s="8" t="s">
        <v>260</v>
      </c>
      <c r="GE3" s="8" t="s">
        <v>260</v>
      </c>
      <c r="GF3" s="8" t="s">
        <v>260</v>
      </c>
      <c r="GG3" s="8" t="s">
        <v>260</v>
      </c>
      <c r="GH3" s="8" t="s">
        <v>260</v>
      </c>
      <c r="GI3" s="8" t="s">
        <v>260</v>
      </c>
      <c r="GJ3" s="8" t="s">
        <v>260</v>
      </c>
      <c r="GK3" s="8" t="s">
        <v>260</v>
      </c>
      <c r="GL3" s="8" t="s">
        <v>260</v>
      </c>
      <c r="GM3" s="8" t="s">
        <v>260</v>
      </c>
      <c r="GN3" s="8" t="s">
        <v>260</v>
      </c>
      <c r="GO3" s="8" t="s">
        <v>260</v>
      </c>
      <c r="GP3" s="8" t="s">
        <v>260</v>
      </c>
      <c r="GQ3" s="8" t="s">
        <v>260</v>
      </c>
      <c r="GR3" s="8" t="s">
        <v>260</v>
      </c>
      <c r="GS3" s="8" t="s">
        <v>260</v>
      </c>
      <c r="GT3" s="8" t="s">
        <v>260</v>
      </c>
      <c r="GU3" s="8" t="s">
        <v>260</v>
      </c>
      <c r="GV3" s="8" t="s">
        <v>260</v>
      </c>
      <c r="GW3" s="8" t="s">
        <v>260</v>
      </c>
      <c r="GX3" s="8" t="s">
        <v>260</v>
      </c>
      <c r="GY3" s="8" t="s">
        <v>260</v>
      </c>
      <c r="GZ3" s="8" t="s">
        <v>260</v>
      </c>
      <c r="HA3" s="8" t="s">
        <v>260</v>
      </c>
      <c r="HB3" s="8" t="s">
        <v>260</v>
      </c>
      <c r="HC3" s="8" t="s">
        <v>260</v>
      </c>
      <c r="HD3" s="8" t="s">
        <v>260</v>
      </c>
      <c r="HE3" s="8" t="s">
        <v>260</v>
      </c>
      <c r="HF3" s="8" t="s">
        <v>260</v>
      </c>
      <c r="HG3" s="8" t="s">
        <v>260</v>
      </c>
      <c r="HH3" s="8" t="s">
        <v>260</v>
      </c>
      <c r="HI3" s="8" t="s">
        <v>260</v>
      </c>
      <c r="HJ3" s="8" t="s">
        <v>260</v>
      </c>
      <c r="HK3" s="8" t="s">
        <v>260</v>
      </c>
      <c r="HL3" s="8" t="s">
        <v>260</v>
      </c>
      <c r="HM3" s="8" t="s">
        <v>260</v>
      </c>
    </row>
    <row r="4" spans="1:221">
      <c r="A4" s="4" t="s">
        <v>252</v>
      </c>
      <c r="B4" s="8" t="s">
        <v>261</v>
      </c>
      <c r="C4" s="8" t="s">
        <v>261</v>
      </c>
      <c r="D4" s="8" t="s">
        <v>261</v>
      </c>
      <c r="E4" s="8" t="s">
        <v>261</v>
      </c>
      <c r="F4" s="8" t="s">
        <v>261</v>
      </c>
      <c r="G4" s="8" t="s">
        <v>261</v>
      </c>
      <c r="H4" s="8" t="s">
        <v>261</v>
      </c>
      <c r="I4" s="8" t="s">
        <v>261</v>
      </c>
      <c r="J4" s="8" t="s">
        <v>261</v>
      </c>
      <c r="K4" s="8" t="s">
        <v>261</v>
      </c>
      <c r="L4" s="8" t="s">
        <v>261</v>
      </c>
      <c r="M4" s="8" t="s">
        <v>261</v>
      </c>
      <c r="N4" s="8" t="s">
        <v>261</v>
      </c>
      <c r="O4" s="8" t="s">
        <v>261</v>
      </c>
      <c r="P4" s="8" t="s">
        <v>261</v>
      </c>
      <c r="Q4" s="8" t="s">
        <v>261</v>
      </c>
      <c r="R4" s="8" t="s">
        <v>261</v>
      </c>
      <c r="S4" s="8" t="s">
        <v>261</v>
      </c>
      <c r="T4" s="8" t="s">
        <v>261</v>
      </c>
      <c r="U4" s="8" t="s">
        <v>261</v>
      </c>
      <c r="V4" s="8" t="s">
        <v>261</v>
      </c>
      <c r="W4" s="8" t="s">
        <v>261</v>
      </c>
      <c r="X4" s="8" t="s">
        <v>261</v>
      </c>
      <c r="Y4" s="8" t="s">
        <v>261</v>
      </c>
      <c r="Z4" s="8" t="s">
        <v>261</v>
      </c>
      <c r="AA4" s="8" t="s">
        <v>261</v>
      </c>
      <c r="AB4" s="8" t="s">
        <v>261</v>
      </c>
      <c r="AC4" s="8" t="s">
        <v>261</v>
      </c>
      <c r="AD4" s="8" t="s">
        <v>261</v>
      </c>
      <c r="AE4" s="8" t="s">
        <v>261</v>
      </c>
      <c r="AF4" s="8" t="s">
        <v>261</v>
      </c>
      <c r="AG4" s="8" t="s">
        <v>261</v>
      </c>
      <c r="AH4" s="8" t="s">
        <v>261</v>
      </c>
      <c r="AI4" s="8" t="s">
        <v>261</v>
      </c>
      <c r="AJ4" s="8" t="s">
        <v>261</v>
      </c>
      <c r="AK4" s="8" t="s">
        <v>261</v>
      </c>
      <c r="AL4" s="8" t="s">
        <v>261</v>
      </c>
      <c r="AM4" s="8" t="s">
        <v>261</v>
      </c>
      <c r="AN4" s="8" t="s">
        <v>261</v>
      </c>
      <c r="AO4" s="8" t="s">
        <v>261</v>
      </c>
      <c r="AP4" s="8" t="s">
        <v>261</v>
      </c>
      <c r="AQ4" s="8" t="s">
        <v>261</v>
      </c>
      <c r="AR4" s="8" t="s">
        <v>261</v>
      </c>
      <c r="AS4" s="8" t="s">
        <v>261</v>
      </c>
      <c r="AT4" s="8" t="s">
        <v>261</v>
      </c>
      <c r="AU4" s="8" t="s">
        <v>261</v>
      </c>
      <c r="AV4" s="8" t="s">
        <v>261</v>
      </c>
      <c r="AW4" s="8" t="s">
        <v>261</v>
      </c>
      <c r="AX4" s="8" t="s">
        <v>261</v>
      </c>
      <c r="AY4" s="8" t="s">
        <v>261</v>
      </c>
      <c r="AZ4" s="8" t="s">
        <v>261</v>
      </c>
      <c r="BA4" s="8" t="s">
        <v>261</v>
      </c>
      <c r="BB4" s="8" t="s">
        <v>261</v>
      </c>
      <c r="BC4" s="8" t="s">
        <v>261</v>
      </c>
      <c r="BD4" s="8" t="s">
        <v>261</v>
      </c>
      <c r="BE4" s="8" t="s">
        <v>261</v>
      </c>
      <c r="BF4" s="8" t="s">
        <v>261</v>
      </c>
      <c r="BG4" s="8" t="s">
        <v>261</v>
      </c>
      <c r="BH4" s="8" t="s">
        <v>261</v>
      </c>
      <c r="BI4" s="8" t="s">
        <v>261</v>
      </c>
      <c r="BJ4" s="8" t="s">
        <v>261</v>
      </c>
      <c r="BK4" s="8" t="s">
        <v>261</v>
      </c>
      <c r="BL4" s="8" t="s">
        <v>261</v>
      </c>
      <c r="BM4" s="8" t="s">
        <v>261</v>
      </c>
      <c r="BN4" s="8" t="s">
        <v>261</v>
      </c>
      <c r="BO4" s="8" t="s">
        <v>261</v>
      </c>
      <c r="BP4" s="8" t="s">
        <v>261</v>
      </c>
      <c r="BQ4" s="8" t="s">
        <v>261</v>
      </c>
      <c r="BR4" s="8" t="s">
        <v>261</v>
      </c>
      <c r="BS4" s="8" t="s">
        <v>261</v>
      </c>
      <c r="BT4" s="8" t="s">
        <v>261</v>
      </c>
      <c r="BU4" s="8" t="s">
        <v>261</v>
      </c>
      <c r="BV4" s="8" t="s">
        <v>261</v>
      </c>
      <c r="BW4" s="8" t="s">
        <v>261</v>
      </c>
      <c r="BX4" s="8" t="s">
        <v>261</v>
      </c>
      <c r="BY4" s="8" t="s">
        <v>261</v>
      </c>
      <c r="BZ4" s="8" t="s">
        <v>261</v>
      </c>
      <c r="CA4" s="8" t="s">
        <v>261</v>
      </c>
      <c r="CB4" s="8" t="s">
        <v>261</v>
      </c>
      <c r="CC4" s="8" t="s">
        <v>261</v>
      </c>
      <c r="CD4" s="8" t="s">
        <v>261</v>
      </c>
      <c r="CE4" s="8" t="s">
        <v>261</v>
      </c>
      <c r="CF4" s="8" t="s">
        <v>261</v>
      </c>
      <c r="CG4" s="8" t="s">
        <v>261</v>
      </c>
      <c r="CH4" s="8" t="s">
        <v>261</v>
      </c>
      <c r="CI4" s="8" t="s">
        <v>261</v>
      </c>
      <c r="CJ4" s="8" t="s">
        <v>261</v>
      </c>
      <c r="CK4" s="8" t="s">
        <v>261</v>
      </c>
      <c r="CL4" s="8" t="s">
        <v>261</v>
      </c>
      <c r="CM4" s="8" t="s">
        <v>261</v>
      </c>
      <c r="CN4" s="8" t="s">
        <v>261</v>
      </c>
      <c r="CO4" s="8" t="s">
        <v>261</v>
      </c>
      <c r="CP4" s="8" t="s">
        <v>261</v>
      </c>
      <c r="CQ4" s="8" t="s">
        <v>261</v>
      </c>
      <c r="CR4" s="8" t="s">
        <v>261</v>
      </c>
      <c r="CS4" s="8" t="s">
        <v>261</v>
      </c>
      <c r="CT4" s="8" t="s">
        <v>261</v>
      </c>
      <c r="CU4" s="8" t="s">
        <v>261</v>
      </c>
      <c r="CV4" s="8" t="s">
        <v>261</v>
      </c>
      <c r="CW4" s="8" t="s">
        <v>261</v>
      </c>
      <c r="CX4" s="8" t="s">
        <v>261</v>
      </c>
      <c r="CY4" s="8" t="s">
        <v>261</v>
      </c>
      <c r="CZ4" s="8" t="s">
        <v>261</v>
      </c>
      <c r="DA4" s="8" t="s">
        <v>261</v>
      </c>
      <c r="DB4" s="8" t="s">
        <v>261</v>
      </c>
      <c r="DC4" s="8" t="s">
        <v>261</v>
      </c>
      <c r="DD4" s="8" t="s">
        <v>261</v>
      </c>
      <c r="DE4" s="8" t="s">
        <v>261</v>
      </c>
      <c r="DF4" s="8" t="s">
        <v>261</v>
      </c>
      <c r="DG4" s="8" t="s">
        <v>261</v>
      </c>
      <c r="DH4" s="8" t="s">
        <v>261</v>
      </c>
      <c r="DI4" s="8" t="s">
        <v>261</v>
      </c>
      <c r="DJ4" s="8" t="s">
        <v>261</v>
      </c>
      <c r="DK4" s="8" t="s">
        <v>261</v>
      </c>
      <c r="DL4" s="8" t="s">
        <v>261</v>
      </c>
      <c r="DM4" s="8" t="s">
        <v>261</v>
      </c>
      <c r="DN4" s="8" t="s">
        <v>261</v>
      </c>
      <c r="DO4" s="8" t="s">
        <v>261</v>
      </c>
      <c r="DP4" s="8" t="s">
        <v>261</v>
      </c>
      <c r="DQ4" s="8" t="s">
        <v>261</v>
      </c>
      <c r="DR4" s="8" t="s">
        <v>261</v>
      </c>
      <c r="DS4" s="8" t="s">
        <v>261</v>
      </c>
      <c r="DT4" s="8" t="s">
        <v>261</v>
      </c>
      <c r="DU4" s="8" t="s">
        <v>261</v>
      </c>
      <c r="DV4" s="8" t="s">
        <v>261</v>
      </c>
      <c r="DW4" s="8" t="s">
        <v>261</v>
      </c>
      <c r="DX4" s="8" t="s">
        <v>261</v>
      </c>
      <c r="DY4" s="8" t="s">
        <v>261</v>
      </c>
      <c r="DZ4" s="8" t="s">
        <v>261</v>
      </c>
      <c r="EA4" s="8" t="s">
        <v>261</v>
      </c>
      <c r="EB4" s="8" t="s">
        <v>261</v>
      </c>
      <c r="EC4" s="8" t="s">
        <v>261</v>
      </c>
      <c r="ED4" s="8" t="s">
        <v>261</v>
      </c>
      <c r="EE4" s="8" t="s">
        <v>261</v>
      </c>
      <c r="EF4" s="8" t="s">
        <v>261</v>
      </c>
      <c r="EG4" s="8" t="s">
        <v>261</v>
      </c>
      <c r="EH4" s="8" t="s">
        <v>261</v>
      </c>
      <c r="EI4" s="8" t="s">
        <v>261</v>
      </c>
      <c r="EJ4" s="8" t="s">
        <v>261</v>
      </c>
      <c r="EK4" s="8" t="s">
        <v>261</v>
      </c>
      <c r="EL4" s="8" t="s">
        <v>261</v>
      </c>
      <c r="EM4" s="8" t="s">
        <v>261</v>
      </c>
      <c r="EN4" s="8" t="s">
        <v>261</v>
      </c>
      <c r="EO4" s="8" t="s">
        <v>261</v>
      </c>
      <c r="EP4" s="8" t="s">
        <v>261</v>
      </c>
      <c r="EQ4" s="8" t="s">
        <v>261</v>
      </c>
      <c r="ER4" s="8" t="s">
        <v>261</v>
      </c>
      <c r="ES4" s="8" t="s">
        <v>261</v>
      </c>
      <c r="ET4" s="8" t="s">
        <v>261</v>
      </c>
      <c r="EU4" s="8" t="s">
        <v>261</v>
      </c>
      <c r="EV4" s="8" t="s">
        <v>261</v>
      </c>
      <c r="EW4" s="8" t="s">
        <v>261</v>
      </c>
      <c r="EX4" s="8" t="s">
        <v>261</v>
      </c>
      <c r="EY4" s="8" t="s">
        <v>261</v>
      </c>
      <c r="EZ4" s="8" t="s">
        <v>261</v>
      </c>
      <c r="FA4" s="8" t="s">
        <v>261</v>
      </c>
      <c r="FB4" s="8" t="s">
        <v>261</v>
      </c>
      <c r="FC4" s="8" t="s">
        <v>261</v>
      </c>
      <c r="FD4" s="8" t="s">
        <v>261</v>
      </c>
      <c r="FE4" s="8" t="s">
        <v>261</v>
      </c>
      <c r="FF4" s="8" t="s">
        <v>261</v>
      </c>
      <c r="FG4" s="8" t="s">
        <v>261</v>
      </c>
      <c r="FH4" s="8" t="s">
        <v>261</v>
      </c>
      <c r="FI4" s="8" t="s">
        <v>261</v>
      </c>
      <c r="FJ4" s="8" t="s">
        <v>261</v>
      </c>
      <c r="FK4" s="8" t="s">
        <v>261</v>
      </c>
      <c r="FL4" s="8" t="s">
        <v>261</v>
      </c>
      <c r="FM4" s="8" t="s">
        <v>261</v>
      </c>
      <c r="FN4" s="8" t="s">
        <v>261</v>
      </c>
      <c r="FO4" s="8" t="s">
        <v>261</v>
      </c>
      <c r="FP4" s="8" t="s">
        <v>261</v>
      </c>
      <c r="FQ4" s="8" t="s">
        <v>261</v>
      </c>
      <c r="FR4" s="8" t="s">
        <v>261</v>
      </c>
      <c r="FS4" s="8" t="s">
        <v>261</v>
      </c>
      <c r="FT4" s="8" t="s">
        <v>261</v>
      </c>
      <c r="FU4" s="8" t="s">
        <v>261</v>
      </c>
      <c r="FV4" s="8" t="s">
        <v>261</v>
      </c>
      <c r="FW4" s="8" t="s">
        <v>261</v>
      </c>
      <c r="FX4" s="8" t="s">
        <v>261</v>
      </c>
      <c r="FY4" s="8" t="s">
        <v>261</v>
      </c>
      <c r="FZ4" s="8" t="s">
        <v>261</v>
      </c>
      <c r="GA4" s="8" t="s">
        <v>261</v>
      </c>
      <c r="GB4" s="8" t="s">
        <v>261</v>
      </c>
      <c r="GC4" s="8" t="s">
        <v>261</v>
      </c>
      <c r="GD4" s="8" t="s">
        <v>261</v>
      </c>
      <c r="GE4" s="8" t="s">
        <v>261</v>
      </c>
      <c r="GF4" s="8" t="s">
        <v>261</v>
      </c>
      <c r="GG4" s="8" t="s">
        <v>261</v>
      </c>
      <c r="GH4" s="8" t="s">
        <v>261</v>
      </c>
      <c r="GI4" s="8" t="s">
        <v>261</v>
      </c>
      <c r="GJ4" s="8" t="s">
        <v>261</v>
      </c>
      <c r="GK4" s="8" t="s">
        <v>261</v>
      </c>
      <c r="GL4" s="8" t="s">
        <v>261</v>
      </c>
      <c r="GM4" s="8" t="s">
        <v>261</v>
      </c>
      <c r="GN4" s="8" t="s">
        <v>261</v>
      </c>
      <c r="GO4" s="8" t="s">
        <v>261</v>
      </c>
      <c r="GP4" s="8" t="s">
        <v>261</v>
      </c>
      <c r="GQ4" s="8" t="s">
        <v>261</v>
      </c>
      <c r="GR4" s="8" t="s">
        <v>261</v>
      </c>
      <c r="GS4" s="8" t="s">
        <v>261</v>
      </c>
      <c r="GT4" s="8" t="s">
        <v>261</v>
      </c>
      <c r="GU4" s="8" t="s">
        <v>261</v>
      </c>
      <c r="GV4" s="8" t="s">
        <v>261</v>
      </c>
      <c r="GW4" s="8" t="s">
        <v>261</v>
      </c>
      <c r="GX4" s="8" t="s">
        <v>261</v>
      </c>
      <c r="GY4" s="8" t="s">
        <v>261</v>
      </c>
      <c r="GZ4" s="8" t="s">
        <v>261</v>
      </c>
      <c r="HA4" s="8" t="s">
        <v>261</v>
      </c>
      <c r="HB4" s="8" t="s">
        <v>261</v>
      </c>
      <c r="HC4" s="8" t="s">
        <v>261</v>
      </c>
      <c r="HD4" s="8" t="s">
        <v>261</v>
      </c>
      <c r="HE4" s="8" t="s">
        <v>261</v>
      </c>
      <c r="HF4" s="8" t="s">
        <v>261</v>
      </c>
      <c r="HG4" s="8" t="s">
        <v>261</v>
      </c>
      <c r="HH4" s="8" t="s">
        <v>261</v>
      </c>
      <c r="HI4" s="8" t="s">
        <v>261</v>
      </c>
      <c r="HJ4" s="8" t="s">
        <v>261</v>
      </c>
      <c r="HK4" s="8" t="s">
        <v>261</v>
      </c>
      <c r="HL4" s="8" t="s">
        <v>261</v>
      </c>
      <c r="HM4" s="8" t="s">
        <v>261</v>
      </c>
    </row>
    <row r="5" spans="1:221">
      <c r="A5" s="4" t="s">
        <v>253</v>
      </c>
      <c r="B5" s="8" t="s">
        <v>2960</v>
      </c>
      <c r="C5" s="8" t="s">
        <v>2960</v>
      </c>
      <c r="D5" s="8" t="s">
        <v>2960</v>
      </c>
      <c r="E5" s="8" t="s">
        <v>2960</v>
      </c>
      <c r="F5" s="8" t="s">
        <v>2960</v>
      </c>
      <c r="G5" s="8" t="s">
        <v>2960</v>
      </c>
      <c r="H5" s="8" t="s">
        <v>2960</v>
      </c>
      <c r="I5" s="8" t="s">
        <v>2960</v>
      </c>
      <c r="J5" s="8" t="s">
        <v>2960</v>
      </c>
      <c r="K5" s="8" t="s">
        <v>2960</v>
      </c>
      <c r="L5" s="8" t="s">
        <v>2960</v>
      </c>
      <c r="M5" s="8" t="s">
        <v>2960</v>
      </c>
      <c r="N5" s="8" t="s">
        <v>2960</v>
      </c>
      <c r="O5" s="8" t="s">
        <v>2960</v>
      </c>
      <c r="P5" s="8" t="s">
        <v>2960</v>
      </c>
      <c r="Q5" s="8" t="s">
        <v>2960</v>
      </c>
      <c r="R5" s="8" t="s">
        <v>2960</v>
      </c>
      <c r="S5" s="8" t="s">
        <v>2960</v>
      </c>
      <c r="T5" s="8" t="s">
        <v>2960</v>
      </c>
      <c r="U5" s="8" t="s">
        <v>2960</v>
      </c>
      <c r="V5" s="8" t="s">
        <v>2960</v>
      </c>
      <c r="W5" s="8" t="s">
        <v>2960</v>
      </c>
      <c r="X5" s="8" t="s">
        <v>2960</v>
      </c>
      <c r="Y5" s="8" t="s">
        <v>2960</v>
      </c>
      <c r="Z5" s="8" t="s">
        <v>2960</v>
      </c>
      <c r="AA5" s="8" t="s">
        <v>2960</v>
      </c>
      <c r="AB5" s="8" t="s">
        <v>2960</v>
      </c>
      <c r="AC5" s="8" t="s">
        <v>2960</v>
      </c>
      <c r="AD5" s="8" t="s">
        <v>2960</v>
      </c>
      <c r="AE5" s="8" t="s">
        <v>2960</v>
      </c>
      <c r="AF5" s="8" t="s">
        <v>2960</v>
      </c>
      <c r="AG5" s="8" t="s">
        <v>2960</v>
      </c>
      <c r="AH5" s="8" t="s">
        <v>2960</v>
      </c>
      <c r="AI5" s="8" t="s">
        <v>2960</v>
      </c>
      <c r="AJ5" s="8" t="s">
        <v>2960</v>
      </c>
      <c r="AK5" s="8" t="s">
        <v>2960</v>
      </c>
      <c r="AL5" s="8" t="s">
        <v>2960</v>
      </c>
      <c r="AM5" s="8" t="s">
        <v>2960</v>
      </c>
      <c r="AN5" s="8" t="s">
        <v>2960</v>
      </c>
      <c r="AO5" s="8" t="s">
        <v>2960</v>
      </c>
      <c r="AP5" s="8" t="s">
        <v>2960</v>
      </c>
      <c r="AQ5" s="8" t="s">
        <v>2960</v>
      </c>
      <c r="AR5" s="8" t="s">
        <v>2960</v>
      </c>
      <c r="AS5" s="8" t="s">
        <v>2960</v>
      </c>
      <c r="AT5" s="8" t="s">
        <v>2960</v>
      </c>
      <c r="AU5" s="8" t="s">
        <v>2960</v>
      </c>
      <c r="AV5" s="8" t="s">
        <v>2960</v>
      </c>
      <c r="AW5" s="8" t="s">
        <v>2960</v>
      </c>
      <c r="AX5" s="8" t="s">
        <v>2960</v>
      </c>
      <c r="AY5" s="8" t="s">
        <v>2960</v>
      </c>
      <c r="AZ5" s="8" t="s">
        <v>2960</v>
      </c>
      <c r="BA5" s="8" t="s">
        <v>2960</v>
      </c>
      <c r="BB5" s="8" t="s">
        <v>2960</v>
      </c>
      <c r="BC5" s="8" t="s">
        <v>2960</v>
      </c>
      <c r="BD5" s="8" t="s">
        <v>2960</v>
      </c>
      <c r="BE5" s="8" t="s">
        <v>2960</v>
      </c>
      <c r="BF5" s="8" t="s">
        <v>2960</v>
      </c>
      <c r="BG5" s="8" t="s">
        <v>2960</v>
      </c>
      <c r="BH5" s="8" t="s">
        <v>2960</v>
      </c>
      <c r="BI5" s="8" t="s">
        <v>2960</v>
      </c>
      <c r="BJ5" s="8" t="s">
        <v>2960</v>
      </c>
      <c r="BK5" s="8" t="s">
        <v>2960</v>
      </c>
      <c r="BL5" s="8" t="s">
        <v>2960</v>
      </c>
      <c r="BM5" s="8" t="s">
        <v>2960</v>
      </c>
      <c r="BN5" s="8" t="s">
        <v>2960</v>
      </c>
      <c r="BO5" s="8" t="s">
        <v>2960</v>
      </c>
      <c r="BP5" s="8" t="s">
        <v>2960</v>
      </c>
      <c r="BQ5" s="8" t="s">
        <v>2960</v>
      </c>
      <c r="BR5" s="8" t="s">
        <v>2960</v>
      </c>
      <c r="BS5" s="8" t="s">
        <v>2960</v>
      </c>
      <c r="BT5" s="8" t="s">
        <v>2960</v>
      </c>
      <c r="BU5" s="8" t="s">
        <v>2960</v>
      </c>
      <c r="BV5" s="8" t="s">
        <v>2960</v>
      </c>
      <c r="BW5" s="8" t="s">
        <v>2960</v>
      </c>
      <c r="BX5" s="8" t="s">
        <v>2960</v>
      </c>
      <c r="BY5" s="8" t="s">
        <v>2960</v>
      </c>
      <c r="BZ5" s="8" t="s">
        <v>2960</v>
      </c>
      <c r="CA5" s="8" t="s">
        <v>2960</v>
      </c>
      <c r="CB5" s="8" t="s">
        <v>2960</v>
      </c>
      <c r="CC5" s="8" t="s">
        <v>2960</v>
      </c>
      <c r="CD5" s="8" t="s">
        <v>2960</v>
      </c>
      <c r="CE5" s="8" t="s">
        <v>2960</v>
      </c>
      <c r="CF5" s="8" t="s">
        <v>2960</v>
      </c>
      <c r="CG5" s="8" t="s">
        <v>2960</v>
      </c>
      <c r="CH5" s="8" t="s">
        <v>2960</v>
      </c>
      <c r="CI5" s="8" t="s">
        <v>2960</v>
      </c>
      <c r="CJ5" s="8" t="s">
        <v>2960</v>
      </c>
      <c r="CK5" s="8" t="s">
        <v>2960</v>
      </c>
      <c r="CL5" s="8" t="s">
        <v>2960</v>
      </c>
      <c r="CM5" s="8" t="s">
        <v>2960</v>
      </c>
      <c r="CN5" s="8" t="s">
        <v>2960</v>
      </c>
      <c r="CO5" s="8" t="s">
        <v>2960</v>
      </c>
      <c r="CP5" s="8" t="s">
        <v>2960</v>
      </c>
      <c r="CQ5" s="8" t="s">
        <v>2960</v>
      </c>
      <c r="CR5" s="8" t="s">
        <v>2960</v>
      </c>
      <c r="CS5" s="8" t="s">
        <v>2960</v>
      </c>
      <c r="CT5" s="8" t="s">
        <v>2960</v>
      </c>
      <c r="CU5" s="8" t="s">
        <v>2960</v>
      </c>
      <c r="CV5" s="8" t="s">
        <v>2960</v>
      </c>
      <c r="CW5" s="8" t="s">
        <v>2960</v>
      </c>
      <c r="CX5" s="8" t="s">
        <v>2960</v>
      </c>
      <c r="CY5" s="8" t="s">
        <v>2960</v>
      </c>
      <c r="CZ5" s="8" t="s">
        <v>2960</v>
      </c>
      <c r="DA5" s="8" t="s">
        <v>2960</v>
      </c>
      <c r="DB5" s="8" t="s">
        <v>2960</v>
      </c>
      <c r="DC5" s="8" t="s">
        <v>2960</v>
      </c>
      <c r="DD5" s="8" t="s">
        <v>2960</v>
      </c>
      <c r="DE5" s="8" t="s">
        <v>2960</v>
      </c>
      <c r="DF5" s="8" t="s">
        <v>2960</v>
      </c>
      <c r="DG5" s="8" t="s">
        <v>2960</v>
      </c>
      <c r="DH5" s="8" t="s">
        <v>2960</v>
      </c>
      <c r="DI5" s="8" t="s">
        <v>2960</v>
      </c>
      <c r="DJ5" s="8" t="s">
        <v>2960</v>
      </c>
      <c r="DK5" s="8" t="s">
        <v>2960</v>
      </c>
      <c r="DL5" s="8" t="s">
        <v>2960</v>
      </c>
      <c r="DM5" s="8" t="s">
        <v>2960</v>
      </c>
      <c r="DN5" s="8" t="s">
        <v>2960</v>
      </c>
      <c r="DO5" s="8" t="s">
        <v>2960</v>
      </c>
      <c r="DP5" s="8" t="s">
        <v>2960</v>
      </c>
      <c r="DQ5" s="8" t="s">
        <v>2960</v>
      </c>
      <c r="DR5" s="8" t="s">
        <v>2960</v>
      </c>
      <c r="DS5" s="8" t="s">
        <v>2960</v>
      </c>
      <c r="DT5" s="8" t="s">
        <v>2960</v>
      </c>
      <c r="DU5" s="8" t="s">
        <v>2960</v>
      </c>
      <c r="DV5" s="8" t="s">
        <v>2960</v>
      </c>
      <c r="DW5" s="8" t="s">
        <v>2960</v>
      </c>
      <c r="DX5" s="8" t="s">
        <v>2960</v>
      </c>
      <c r="DY5" s="8" t="s">
        <v>2960</v>
      </c>
      <c r="DZ5" s="8" t="s">
        <v>2960</v>
      </c>
      <c r="EA5" s="8" t="s">
        <v>2960</v>
      </c>
      <c r="EB5" s="8" t="s">
        <v>2960</v>
      </c>
      <c r="EC5" s="8" t="s">
        <v>2960</v>
      </c>
      <c r="ED5" s="8" t="s">
        <v>2960</v>
      </c>
      <c r="EE5" s="8" t="s">
        <v>2960</v>
      </c>
      <c r="EF5" s="8" t="s">
        <v>2960</v>
      </c>
      <c r="EG5" s="8" t="s">
        <v>2960</v>
      </c>
      <c r="EH5" s="8" t="s">
        <v>2960</v>
      </c>
      <c r="EI5" s="8" t="s">
        <v>2960</v>
      </c>
      <c r="EJ5" s="8" t="s">
        <v>2960</v>
      </c>
      <c r="EK5" s="8" t="s">
        <v>2960</v>
      </c>
      <c r="EL5" s="8" t="s">
        <v>2960</v>
      </c>
      <c r="EM5" s="8" t="s">
        <v>2960</v>
      </c>
      <c r="EN5" s="8" t="s">
        <v>2960</v>
      </c>
      <c r="EO5" s="8" t="s">
        <v>2960</v>
      </c>
      <c r="EP5" s="8" t="s">
        <v>2960</v>
      </c>
      <c r="EQ5" s="8" t="s">
        <v>2960</v>
      </c>
      <c r="ER5" s="8" t="s">
        <v>2960</v>
      </c>
      <c r="ES5" s="8" t="s">
        <v>2960</v>
      </c>
      <c r="ET5" s="8" t="s">
        <v>2960</v>
      </c>
      <c r="EU5" s="8" t="s">
        <v>2960</v>
      </c>
      <c r="EV5" s="8" t="s">
        <v>2960</v>
      </c>
      <c r="EW5" s="8" t="s">
        <v>2960</v>
      </c>
      <c r="EX5" s="8" t="s">
        <v>2960</v>
      </c>
      <c r="EY5" s="8" t="s">
        <v>2960</v>
      </c>
      <c r="EZ5" s="8" t="s">
        <v>2960</v>
      </c>
      <c r="FA5" s="8" t="s">
        <v>2960</v>
      </c>
      <c r="FB5" s="8" t="s">
        <v>2960</v>
      </c>
      <c r="FC5" s="8" t="s">
        <v>2960</v>
      </c>
      <c r="FD5" s="8" t="s">
        <v>2960</v>
      </c>
      <c r="FE5" s="8" t="s">
        <v>2960</v>
      </c>
      <c r="FF5" s="8" t="s">
        <v>2960</v>
      </c>
      <c r="FG5" s="8" t="s">
        <v>2960</v>
      </c>
      <c r="FH5" s="8" t="s">
        <v>2960</v>
      </c>
      <c r="FI5" s="8" t="s">
        <v>2960</v>
      </c>
      <c r="FJ5" s="8" t="s">
        <v>2960</v>
      </c>
      <c r="FK5" s="8" t="s">
        <v>2960</v>
      </c>
      <c r="FL5" s="8" t="s">
        <v>2960</v>
      </c>
      <c r="FM5" s="8" t="s">
        <v>2960</v>
      </c>
      <c r="FN5" s="8" t="s">
        <v>2960</v>
      </c>
      <c r="FO5" s="8" t="s">
        <v>2960</v>
      </c>
      <c r="FP5" s="8" t="s">
        <v>2960</v>
      </c>
      <c r="FQ5" s="8" t="s">
        <v>2960</v>
      </c>
      <c r="FR5" s="8" t="s">
        <v>2960</v>
      </c>
      <c r="FS5" s="8" t="s">
        <v>2960</v>
      </c>
      <c r="FT5" s="8" t="s">
        <v>2960</v>
      </c>
      <c r="FU5" s="8" t="s">
        <v>2960</v>
      </c>
      <c r="FV5" s="8" t="s">
        <v>2960</v>
      </c>
      <c r="FW5" s="8" t="s">
        <v>2960</v>
      </c>
      <c r="FX5" s="8" t="s">
        <v>2960</v>
      </c>
      <c r="FY5" s="8" t="s">
        <v>2960</v>
      </c>
      <c r="FZ5" s="8" t="s">
        <v>2960</v>
      </c>
      <c r="GA5" s="8" t="s">
        <v>2960</v>
      </c>
      <c r="GB5" s="8" t="s">
        <v>2960</v>
      </c>
      <c r="GC5" s="8" t="s">
        <v>2960</v>
      </c>
      <c r="GD5" s="8" t="s">
        <v>2960</v>
      </c>
      <c r="GE5" s="8" t="s">
        <v>2960</v>
      </c>
      <c r="GF5" s="8" t="s">
        <v>2960</v>
      </c>
      <c r="GG5" s="8" t="s">
        <v>2960</v>
      </c>
      <c r="GH5" s="8" t="s">
        <v>2960</v>
      </c>
      <c r="GI5" s="8" t="s">
        <v>2960</v>
      </c>
      <c r="GJ5" s="8" t="s">
        <v>2960</v>
      </c>
      <c r="GK5" s="8" t="s">
        <v>2960</v>
      </c>
      <c r="GL5" s="8" t="s">
        <v>2960</v>
      </c>
      <c r="GM5" s="8" t="s">
        <v>2960</v>
      </c>
      <c r="GN5" s="8" t="s">
        <v>2960</v>
      </c>
      <c r="GO5" s="8" t="s">
        <v>2960</v>
      </c>
      <c r="GP5" s="8" t="s">
        <v>2960</v>
      </c>
      <c r="GQ5" s="8" t="s">
        <v>2960</v>
      </c>
      <c r="GR5" s="8" t="s">
        <v>2960</v>
      </c>
      <c r="GS5" s="8" t="s">
        <v>2960</v>
      </c>
      <c r="GT5" s="8" t="s">
        <v>2960</v>
      </c>
      <c r="GU5" s="8" t="s">
        <v>2960</v>
      </c>
      <c r="GV5" s="8" t="s">
        <v>2960</v>
      </c>
      <c r="GW5" s="8" t="s">
        <v>2960</v>
      </c>
      <c r="GX5" s="8" t="s">
        <v>2960</v>
      </c>
      <c r="GY5" s="8" t="s">
        <v>2960</v>
      </c>
      <c r="GZ5" s="8" t="s">
        <v>2960</v>
      </c>
      <c r="HA5" s="8" t="s">
        <v>2960</v>
      </c>
      <c r="HB5" s="8" t="s">
        <v>2960</v>
      </c>
      <c r="HC5" s="8" t="s">
        <v>2960</v>
      </c>
      <c r="HD5" s="8" t="s">
        <v>2960</v>
      </c>
      <c r="HE5" s="8" t="s">
        <v>2960</v>
      </c>
      <c r="HF5" s="8" t="s">
        <v>2960</v>
      </c>
      <c r="HG5" s="8" t="s">
        <v>2960</v>
      </c>
      <c r="HH5" s="8" t="s">
        <v>2960</v>
      </c>
      <c r="HI5" s="8" t="s">
        <v>2960</v>
      </c>
      <c r="HJ5" s="8" t="s">
        <v>2960</v>
      </c>
      <c r="HK5" s="8" t="s">
        <v>2960</v>
      </c>
      <c r="HL5" s="8" t="s">
        <v>2960</v>
      </c>
      <c r="HM5" s="8" t="s">
        <v>2960</v>
      </c>
    </row>
    <row r="6" spans="1:221">
      <c r="A6" s="4" t="s">
        <v>254</v>
      </c>
      <c r="B6" s="1">
        <v>2</v>
      </c>
      <c r="C6" s="1">
        <v>2</v>
      </c>
      <c r="D6" s="1">
        <v>2</v>
      </c>
      <c r="E6" s="1">
        <v>2</v>
      </c>
      <c r="F6" s="1">
        <v>2</v>
      </c>
      <c r="G6" s="1">
        <v>2</v>
      </c>
      <c r="H6" s="1">
        <v>2</v>
      </c>
      <c r="I6" s="1">
        <v>2</v>
      </c>
      <c r="J6" s="1">
        <v>2</v>
      </c>
      <c r="K6" s="1">
        <v>2</v>
      </c>
      <c r="L6" s="1">
        <v>2</v>
      </c>
      <c r="M6" s="1">
        <v>2</v>
      </c>
      <c r="N6" s="1">
        <v>2</v>
      </c>
      <c r="O6" s="1">
        <v>2</v>
      </c>
      <c r="P6" s="1">
        <v>2</v>
      </c>
      <c r="Q6" s="1">
        <v>2</v>
      </c>
      <c r="R6" s="1">
        <v>2</v>
      </c>
      <c r="S6" s="1">
        <v>2</v>
      </c>
      <c r="T6" s="1">
        <v>2</v>
      </c>
      <c r="U6" s="1">
        <v>2</v>
      </c>
      <c r="V6" s="1">
        <v>2</v>
      </c>
      <c r="W6" s="1">
        <v>2</v>
      </c>
      <c r="X6" s="1">
        <v>2</v>
      </c>
      <c r="Y6" s="1">
        <v>2</v>
      </c>
      <c r="Z6" s="1">
        <v>2</v>
      </c>
      <c r="AA6" s="1">
        <v>2</v>
      </c>
      <c r="AB6" s="1">
        <v>2</v>
      </c>
      <c r="AC6" s="1">
        <v>2</v>
      </c>
      <c r="AD6" s="1">
        <v>2</v>
      </c>
      <c r="AE6" s="1">
        <v>2</v>
      </c>
      <c r="AF6" s="1">
        <v>2</v>
      </c>
      <c r="AG6" s="1">
        <v>2</v>
      </c>
      <c r="AH6" s="1">
        <v>2</v>
      </c>
      <c r="AI6" s="1">
        <v>2</v>
      </c>
      <c r="AJ6" s="1">
        <v>2</v>
      </c>
      <c r="AK6" s="1">
        <v>2</v>
      </c>
      <c r="AL6" s="1">
        <v>2</v>
      </c>
      <c r="AM6" s="1">
        <v>2</v>
      </c>
      <c r="AN6" s="1">
        <v>2</v>
      </c>
      <c r="AO6" s="1">
        <v>2</v>
      </c>
      <c r="AP6" s="1">
        <v>2</v>
      </c>
      <c r="AQ6" s="1">
        <v>2</v>
      </c>
      <c r="AR6" s="1">
        <v>2</v>
      </c>
      <c r="AS6" s="1">
        <v>2</v>
      </c>
      <c r="AT6" s="1">
        <v>2</v>
      </c>
      <c r="AU6" s="1">
        <v>2</v>
      </c>
      <c r="AV6" s="1">
        <v>2</v>
      </c>
      <c r="AW6" s="1">
        <v>2</v>
      </c>
      <c r="AX6" s="1">
        <v>2</v>
      </c>
      <c r="AY6" s="1">
        <v>2</v>
      </c>
      <c r="AZ6" s="1">
        <v>2</v>
      </c>
      <c r="BA6" s="1">
        <v>2</v>
      </c>
      <c r="BB6" s="1">
        <v>2</v>
      </c>
      <c r="BC6" s="1">
        <v>2</v>
      </c>
      <c r="BD6" s="1">
        <v>2</v>
      </c>
      <c r="BE6" s="1">
        <v>2</v>
      </c>
      <c r="BF6" s="1">
        <v>2</v>
      </c>
      <c r="BG6" s="1">
        <v>2</v>
      </c>
      <c r="BH6" s="1">
        <v>2</v>
      </c>
      <c r="BI6" s="1">
        <v>2</v>
      </c>
      <c r="BJ6" s="1">
        <v>2</v>
      </c>
      <c r="BK6" s="1">
        <v>2</v>
      </c>
      <c r="BL6" s="1">
        <v>2</v>
      </c>
      <c r="BM6" s="1">
        <v>2</v>
      </c>
      <c r="BN6" s="1">
        <v>2</v>
      </c>
      <c r="BO6" s="1">
        <v>2</v>
      </c>
      <c r="BP6" s="1">
        <v>2</v>
      </c>
      <c r="BQ6" s="1">
        <v>2</v>
      </c>
      <c r="BR6" s="1">
        <v>2</v>
      </c>
      <c r="BS6" s="1">
        <v>2</v>
      </c>
      <c r="BT6" s="1">
        <v>2</v>
      </c>
      <c r="BU6" s="1">
        <v>2</v>
      </c>
      <c r="BV6" s="1">
        <v>2</v>
      </c>
      <c r="BW6" s="1">
        <v>2</v>
      </c>
      <c r="BX6" s="1">
        <v>2</v>
      </c>
      <c r="BY6" s="1">
        <v>2</v>
      </c>
      <c r="BZ6" s="1">
        <v>2</v>
      </c>
      <c r="CA6" s="1">
        <v>2</v>
      </c>
      <c r="CB6" s="1">
        <v>2</v>
      </c>
      <c r="CC6" s="1">
        <v>2</v>
      </c>
      <c r="CD6" s="1">
        <v>2</v>
      </c>
      <c r="CE6" s="1">
        <v>2</v>
      </c>
      <c r="CF6" s="1">
        <v>2</v>
      </c>
      <c r="CG6" s="1">
        <v>2</v>
      </c>
      <c r="CH6" s="1">
        <v>2</v>
      </c>
      <c r="CI6" s="1">
        <v>2</v>
      </c>
      <c r="CJ6" s="1">
        <v>2</v>
      </c>
      <c r="CK6" s="1">
        <v>2</v>
      </c>
      <c r="CL6" s="1">
        <v>2</v>
      </c>
      <c r="CM6" s="1">
        <v>2</v>
      </c>
      <c r="CN6" s="1">
        <v>2</v>
      </c>
      <c r="CO6" s="1">
        <v>2</v>
      </c>
      <c r="CP6" s="1">
        <v>2</v>
      </c>
      <c r="CQ6" s="1">
        <v>2</v>
      </c>
      <c r="CR6" s="1">
        <v>2</v>
      </c>
      <c r="CS6" s="1">
        <v>2</v>
      </c>
      <c r="CT6" s="1">
        <v>2</v>
      </c>
      <c r="CU6" s="1">
        <v>2</v>
      </c>
      <c r="CV6" s="1">
        <v>2</v>
      </c>
      <c r="CW6" s="1">
        <v>2</v>
      </c>
      <c r="CX6" s="1">
        <v>2</v>
      </c>
      <c r="CY6" s="1">
        <v>2</v>
      </c>
      <c r="CZ6" s="1">
        <v>2</v>
      </c>
      <c r="DA6" s="1">
        <v>2</v>
      </c>
      <c r="DB6" s="1">
        <v>2</v>
      </c>
      <c r="DC6" s="1">
        <v>2</v>
      </c>
      <c r="DD6" s="1">
        <v>2</v>
      </c>
      <c r="DE6" s="1">
        <v>2</v>
      </c>
      <c r="DF6" s="1">
        <v>2</v>
      </c>
      <c r="DG6" s="1">
        <v>2</v>
      </c>
      <c r="DH6" s="1">
        <v>2</v>
      </c>
      <c r="DI6" s="1">
        <v>2</v>
      </c>
      <c r="DJ6" s="1">
        <v>2</v>
      </c>
      <c r="DK6" s="1">
        <v>2</v>
      </c>
      <c r="DL6" s="1">
        <v>2</v>
      </c>
      <c r="DM6" s="1">
        <v>2</v>
      </c>
      <c r="DN6" s="1">
        <v>2</v>
      </c>
      <c r="DO6" s="1">
        <v>2</v>
      </c>
      <c r="DP6" s="1">
        <v>2</v>
      </c>
      <c r="DQ6" s="1">
        <v>2</v>
      </c>
      <c r="DR6" s="1">
        <v>2</v>
      </c>
      <c r="DS6" s="1">
        <v>2</v>
      </c>
      <c r="DT6" s="1">
        <v>2</v>
      </c>
      <c r="DU6" s="1">
        <v>2</v>
      </c>
      <c r="DV6" s="1">
        <v>2</v>
      </c>
      <c r="DW6" s="1">
        <v>2</v>
      </c>
      <c r="DX6" s="1">
        <v>2</v>
      </c>
      <c r="DY6" s="1">
        <v>2</v>
      </c>
      <c r="DZ6" s="1">
        <v>2</v>
      </c>
      <c r="EA6" s="1">
        <v>2</v>
      </c>
      <c r="EB6" s="1">
        <v>2</v>
      </c>
      <c r="EC6" s="1">
        <v>2</v>
      </c>
      <c r="ED6" s="1">
        <v>2</v>
      </c>
      <c r="EE6" s="1">
        <v>2</v>
      </c>
      <c r="EF6" s="1">
        <v>2</v>
      </c>
      <c r="EG6" s="1">
        <v>2</v>
      </c>
      <c r="EH6" s="1">
        <v>2</v>
      </c>
      <c r="EI6" s="1">
        <v>2</v>
      </c>
      <c r="EJ6" s="1">
        <v>2</v>
      </c>
      <c r="EK6" s="1">
        <v>2</v>
      </c>
      <c r="EL6" s="1">
        <v>2</v>
      </c>
      <c r="EM6" s="1">
        <v>2</v>
      </c>
      <c r="EN6" s="1">
        <v>2</v>
      </c>
      <c r="EO6" s="1">
        <v>2</v>
      </c>
      <c r="EP6" s="1">
        <v>2</v>
      </c>
      <c r="EQ6" s="1">
        <v>2</v>
      </c>
      <c r="ER6" s="1">
        <v>2</v>
      </c>
      <c r="ES6" s="1">
        <v>2</v>
      </c>
      <c r="ET6" s="1">
        <v>2</v>
      </c>
      <c r="EU6" s="1">
        <v>2</v>
      </c>
      <c r="EV6" s="1">
        <v>2</v>
      </c>
      <c r="EW6" s="1">
        <v>2</v>
      </c>
      <c r="EX6" s="1">
        <v>2</v>
      </c>
      <c r="EY6" s="1">
        <v>2</v>
      </c>
      <c r="EZ6" s="1">
        <v>2</v>
      </c>
      <c r="FA6" s="1">
        <v>2</v>
      </c>
      <c r="FB6" s="1">
        <v>2</v>
      </c>
      <c r="FC6" s="1">
        <v>2</v>
      </c>
      <c r="FD6" s="1">
        <v>2</v>
      </c>
      <c r="FE6" s="1">
        <v>2</v>
      </c>
      <c r="FF6" s="1">
        <v>2</v>
      </c>
      <c r="FG6" s="1">
        <v>2</v>
      </c>
      <c r="FH6" s="1">
        <v>2</v>
      </c>
      <c r="FI6" s="1">
        <v>2</v>
      </c>
      <c r="FJ6" s="1">
        <v>2</v>
      </c>
      <c r="FK6" s="1">
        <v>2</v>
      </c>
      <c r="FL6" s="1">
        <v>2</v>
      </c>
      <c r="FM6" s="1">
        <v>2</v>
      </c>
      <c r="FN6" s="1">
        <v>2</v>
      </c>
      <c r="FO6" s="1">
        <v>2</v>
      </c>
      <c r="FP6" s="1">
        <v>2</v>
      </c>
      <c r="FQ6" s="1">
        <v>2</v>
      </c>
      <c r="FR6" s="1">
        <v>2</v>
      </c>
      <c r="FS6" s="1">
        <v>2</v>
      </c>
      <c r="FT6" s="1">
        <v>2</v>
      </c>
      <c r="FU6" s="1">
        <v>2</v>
      </c>
      <c r="FV6" s="1">
        <v>2</v>
      </c>
      <c r="FW6" s="1">
        <v>2</v>
      </c>
      <c r="FX6" s="1">
        <v>2</v>
      </c>
      <c r="FY6" s="1">
        <v>2</v>
      </c>
      <c r="FZ6" s="1">
        <v>2</v>
      </c>
      <c r="GA6" s="1">
        <v>2</v>
      </c>
      <c r="GB6" s="1">
        <v>2</v>
      </c>
      <c r="GC6" s="1">
        <v>2</v>
      </c>
      <c r="GD6" s="1">
        <v>2</v>
      </c>
      <c r="GE6" s="1">
        <v>2</v>
      </c>
      <c r="GF6" s="1">
        <v>2</v>
      </c>
      <c r="GG6" s="1">
        <v>2</v>
      </c>
      <c r="GH6" s="1">
        <v>2</v>
      </c>
      <c r="GI6" s="1">
        <v>2</v>
      </c>
      <c r="GJ6" s="1">
        <v>2</v>
      </c>
      <c r="GK6" s="1">
        <v>2</v>
      </c>
      <c r="GL6" s="1">
        <v>2</v>
      </c>
      <c r="GM6" s="1">
        <v>2</v>
      </c>
      <c r="GN6" s="1">
        <v>2</v>
      </c>
      <c r="GO6" s="1">
        <v>2</v>
      </c>
      <c r="GP6" s="1">
        <v>2</v>
      </c>
      <c r="GQ6" s="1">
        <v>2</v>
      </c>
      <c r="GR6" s="1">
        <v>2</v>
      </c>
      <c r="GS6" s="1">
        <v>2</v>
      </c>
      <c r="GT6" s="1">
        <v>2</v>
      </c>
      <c r="GU6" s="1">
        <v>2</v>
      </c>
      <c r="GV6" s="1">
        <v>2</v>
      </c>
      <c r="GW6" s="1">
        <v>2</v>
      </c>
      <c r="GX6" s="1">
        <v>2</v>
      </c>
      <c r="GY6" s="1">
        <v>2</v>
      </c>
      <c r="GZ6" s="1">
        <v>2</v>
      </c>
      <c r="HA6" s="1">
        <v>2</v>
      </c>
      <c r="HB6" s="1">
        <v>2</v>
      </c>
      <c r="HC6" s="1">
        <v>2</v>
      </c>
      <c r="HD6" s="1">
        <v>2</v>
      </c>
      <c r="HE6" s="1">
        <v>2</v>
      </c>
      <c r="HF6" s="1">
        <v>2</v>
      </c>
      <c r="HG6" s="1">
        <v>2</v>
      </c>
      <c r="HH6" s="1">
        <v>2</v>
      </c>
      <c r="HI6" s="1">
        <v>2</v>
      </c>
      <c r="HJ6" s="1">
        <v>2</v>
      </c>
      <c r="HK6" s="1">
        <v>2</v>
      </c>
      <c r="HL6" s="1">
        <v>2</v>
      </c>
      <c r="HM6" s="1">
        <v>2</v>
      </c>
    </row>
    <row r="7" spans="1:221" s="6" customFormat="1">
      <c r="A7" s="5" t="s">
        <v>255</v>
      </c>
      <c r="B7" s="6">
        <v>42036</v>
      </c>
      <c r="C7" s="6">
        <v>42036</v>
      </c>
      <c r="D7" s="6">
        <v>42036</v>
      </c>
      <c r="E7" s="6">
        <v>42036</v>
      </c>
      <c r="F7" s="6">
        <v>42036</v>
      </c>
      <c r="G7" s="6">
        <v>42036</v>
      </c>
      <c r="H7" s="6">
        <v>42036</v>
      </c>
      <c r="I7" s="6">
        <v>42036</v>
      </c>
      <c r="J7" s="6">
        <v>42036</v>
      </c>
      <c r="K7" s="6">
        <v>42036</v>
      </c>
      <c r="L7" s="6">
        <v>42036</v>
      </c>
      <c r="M7" s="6">
        <v>42036</v>
      </c>
      <c r="N7" s="6">
        <v>42036</v>
      </c>
      <c r="O7" s="6">
        <v>42036</v>
      </c>
      <c r="P7" s="6">
        <v>42036</v>
      </c>
      <c r="Q7" s="6">
        <v>42036</v>
      </c>
      <c r="R7" s="6">
        <v>42036</v>
      </c>
      <c r="S7" s="6">
        <v>42036</v>
      </c>
      <c r="T7" s="6">
        <v>42036</v>
      </c>
      <c r="U7" s="6">
        <v>42036</v>
      </c>
      <c r="V7" s="6">
        <v>42036</v>
      </c>
      <c r="W7" s="6">
        <v>42036</v>
      </c>
      <c r="X7" s="6">
        <v>42036</v>
      </c>
      <c r="Y7" s="6">
        <v>42036</v>
      </c>
      <c r="Z7" s="6">
        <v>42036</v>
      </c>
      <c r="AA7" s="6">
        <v>42036</v>
      </c>
      <c r="AB7" s="6">
        <v>42036</v>
      </c>
      <c r="AC7" s="6">
        <v>42036</v>
      </c>
      <c r="AD7" s="6">
        <v>42036</v>
      </c>
      <c r="AE7" s="6">
        <v>42036</v>
      </c>
      <c r="AF7" s="6">
        <v>42036</v>
      </c>
      <c r="AG7" s="6">
        <v>42036</v>
      </c>
      <c r="AH7" s="6">
        <v>42036</v>
      </c>
      <c r="AI7" s="6">
        <v>42036</v>
      </c>
      <c r="AJ7" s="6">
        <v>42036</v>
      </c>
      <c r="AK7" s="6">
        <v>42036</v>
      </c>
      <c r="AL7" s="6">
        <v>42036</v>
      </c>
      <c r="AM7" s="6">
        <v>42036</v>
      </c>
      <c r="AN7" s="6">
        <v>42036</v>
      </c>
      <c r="AO7" s="6">
        <v>42036</v>
      </c>
      <c r="AP7" s="6">
        <v>42036</v>
      </c>
      <c r="AQ7" s="6">
        <v>42036</v>
      </c>
      <c r="AR7" s="6">
        <v>42036</v>
      </c>
      <c r="AS7" s="6">
        <v>42036</v>
      </c>
      <c r="AT7" s="6">
        <v>42036</v>
      </c>
      <c r="AU7" s="6">
        <v>42036</v>
      </c>
      <c r="AV7" s="6">
        <v>42036</v>
      </c>
      <c r="AW7" s="6">
        <v>42036</v>
      </c>
      <c r="AX7" s="6">
        <v>42036</v>
      </c>
      <c r="AY7" s="6">
        <v>42036</v>
      </c>
      <c r="AZ7" s="6">
        <v>42036</v>
      </c>
      <c r="BA7" s="6">
        <v>42036</v>
      </c>
      <c r="BB7" s="6">
        <v>42036</v>
      </c>
      <c r="BC7" s="6">
        <v>42036</v>
      </c>
      <c r="BD7" s="6">
        <v>42036</v>
      </c>
      <c r="BE7" s="6">
        <v>42036</v>
      </c>
      <c r="BF7" s="6">
        <v>42036</v>
      </c>
      <c r="BG7" s="6">
        <v>42036</v>
      </c>
      <c r="BH7" s="6">
        <v>42036</v>
      </c>
      <c r="BI7" s="6">
        <v>42036</v>
      </c>
      <c r="BJ7" s="6">
        <v>42036</v>
      </c>
      <c r="BK7" s="6">
        <v>42036</v>
      </c>
      <c r="BL7" s="6">
        <v>42036</v>
      </c>
      <c r="BM7" s="6">
        <v>42036</v>
      </c>
      <c r="BN7" s="6">
        <v>42036</v>
      </c>
      <c r="BO7" s="6">
        <v>42036</v>
      </c>
      <c r="BP7" s="6">
        <v>42036</v>
      </c>
      <c r="BQ7" s="6">
        <v>42036</v>
      </c>
      <c r="BR7" s="6">
        <v>42036</v>
      </c>
      <c r="BS7" s="6">
        <v>42036</v>
      </c>
      <c r="BT7" s="6">
        <v>42036</v>
      </c>
      <c r="BU7" s="6">
        <v>42036</v>
      </c>
      <c r="BV7" s="6">
        <v>42036</v>
      </c>
      <c r="BW7" s="6">
        <v>42036</v>
      </c>
      <c r="BX7" s="6">
        <v>42036</v>
      </c>
      <c r="BY7" s="6">
        <v>42036</v>
      </c>
      <c r="BZ7" s="6">
        <v>42036</v>
      </c>
      <c r="CA7" s="6">
        <v>42036</v>
      </c>
      <c r="CB7" s="6">
        <v>42036</v>
      </c>
      <c r="CC7" s="6">
        <v>42036</v>
      </c>
      <c r="CD7" s="6">
        <v>42036</v>
      </c>
      <c r="CE7" s="6">
        <v>42036</v>
      </c>
      <c r="CF7" s="6">
        <v>42036</v>
      </c>
      <c r="CG7" s="6">
        <v>42036</v>
      </c>
      <c r="CH7" s="6">
        <v>42036</v>
      </c>
      <c r="CI7" s="6">
        <v>42036</v>
      </c>
      <c r="CJ7" s="6">
        <v>42036</v>
      </c>
      <c r="CK7" s="6">
        <v>42036</v>
      </c>
      <c r="CL7" s="6">
        <v>42036</v>
      </c>
      <c r="CM7" s="6">
        <v>42036</v>
      </c>
      <c r="CN7" s="6">
        <v>42036</v>
      </c>
      <c r="CO7" s="6">
        <v>42036</v>
      </c>
      <c r="CP7" s="6">
        <v>42036</v>
      </c>
      <c r="CQ7" s="6">
        <v>42036</v>
      </c>
      <c r="CR7" s="6">
        <v>42036</v>
      </c>
      <c r="CS7" s="6">
        <v>42036</v>
      </c>
      <c r="CT7" s="6">
        <v>42036</v>
      </c>
      <c r="CU7" s="6">
        <v>42036</v>
      </c>
      <c r="CV7" s="6">
        <v>42036</v>
      </c>
      <c r="CW7" s="6">
        <v>42036</v>
      </c>
      <c r="CX7" s="6">
        <v>42036</v>
      </c>
      <c r="CY7" s="6">
        <v>42036</v>
      </c>
      <c r="CZ7" s="6">
        <v>42036</v>
      </c>
      <c r="DA7" s="6">
        <v>42036</v>
      </c>
      <c r="DB7" s="6">
        <v>42036</v>
      </c>
      <c r="DC7" s="6">
        <v>42036</v>
      </c>
      <c r="DD7" s="6">
        <v>42036</v>
      </c>
      <c r="DE7" s="6">
        <v>42036</v>
      </c>
      <c r="DF7" s="6">
        <v>42036</v>
      </c>
      <c r="DG7" s="6">
        <v>42036</v>
      </c>
      <c r="DH7" s="6">
        <v>42036</v>
      </c>
      <c r="DI7" s="6">
        <v>42036</v>
      </c>
      <c r="DJ7" s="6">
        <v>42036</v>
      </c>
      <c r="DK7" s="6">
        <v>42036</v>
      </c>
      <c r="DL7" s="6">
        <v>42036</v>
      </c>
      <c r="DM7" s="6">
        <v>42036</v>
      </c>
      <c r="DN7" s="6">
        <v>42036</v>
      </c>
      <c r="DO7" s="6">
        <v>42036</v>
      </c>
      <c r="DP7" s="6">
        <v>42036</v>
      </c>
      <c r="DQ7" s="6">
        <v>42036</v>
      </c>
      <c r="DR7" s="6">
        <v>42036</v>
      </c>
      <c r="DS7" s="6">
        <v>42036</v>
      </c>
      <c r="DT7" s="6">
        <v>42036</v>
      </c>
      <c r="DU7" s="6">
        <v>42036</v>
      </c>
      <c r="DV7" s="6">
        <v>42036</v>
      </c>
      <c r="DW7" s="6">
        <v>42036</v>
      </c>
      <c r="DX7" s="6">
        <v>42036</v>
      </c>
      <c r="DY7" s="6">
        <v>42036</v>
      </c>
      <c r="DZ7" s="6">
        <v>42036</v>
      </c>
      <c r="EA7" s="6">
        <v>42036</v>
      </c>
      <c r="EB7" s="6">
        <v>42036</v>
      </c>
      <c r="EC7" s="6">
        <v>42036</v>
      </c>
      <c r="ED7" s="6">
        <v>42036</v>
      </c>
      <c r="EE7" s="6">
        <v>42036</v>
      </c>
      <c r="EF7" s="6">
        <v>42036</v>
      </c>
      <c r="EG7" s="6">
        <v>42036</v>
      </c>
      <c r="EH7" s="6">
        <v>42036</v>
      </c>
      <c r="EI7" s="6">
        <v>42036</v>
      </c>
      <c r="EJ7" s="6">
        <v>42036</v>
      </c>
      <c r="EK7" s="6">
        <v>42036</v>
      </c>
      <c r="EL7" s="6">
        <v>42036</v>
      </c>
      <c r="EM7" s="6">
        <v>42036</v>
      </c>
      <c r="EN7" s="6">
        <v>42036</v>
      </c>
      <c r="EO7" s="6">
        <v>42036</v>
      </c>
      <c r="EP7" s="6">
        <v>42036</v>
      </c>
      <c r="EQ7" s="6">
        <v>42036</v>
      </c>
      <c r="ER7" s="6">
        <v>42036</v>
      </c>
      <c r="ES7" s="6">
        <v>42036</v>
      </c>
      <c r="ET7" s="6">
        <v>42036</v>
      </c>
      <c r="EU7" s="6">
        <v>42036</v>
      </c>
      <c r="EV7" s="6">
        <v>42036</v>
      </c>
      <c r="EW7" s="6">
        <v>42036</v>
      </c>
      <c r="EX7" s="6">
        <v>42036</v>
      </c>
      <c r="EY7" s="6">
        <v>42036</v>
      </c>
      <c r="EZ7" s="6">
        <v>42036</v>
      </c>
      <c r="FA7" s="6">
        <v>42036</v>
      </c>
      <c r="FB7" s="6">
        <v>42036</v>
      </c>
      <c r="FC7" s="6">
        <v>42036</v>
      </c>
      <c r="FD7" s="6">
        <v>42036</v>
      </c>
      <c r="FE7" s="6">
        <v>42036</v>
      </c>
      <c r="FF7" s="6">
        <v>42036</v>
      </c>
      <c r="FG7" s="6">
        <v>42036</v>
      </c>
      <c r="FH7" s="6">
        <v>42036</v>
      </c>
      <c r="FI7" s="6">
        <v>42036</v>
      </c>
      <c r="FJ7" s="6">
        <v>42036</v>
      </c>
      <c r="FK7" s="6">
        <v>42036</v>
      </c>
      <c r="FL7" s="6">
        <v>42036</v>
      </c>
      <c r="FM7" s="6">
        <v>42036</v>
      </c>
      <c r="FN7" s="6">
        <v>42036</v>
      </c>
      <c r="FO7" s="6">
        <v>42036</v>
      </c>
      <c r="FP7" s="6">
        <v>42036</v>
      </c>
      <c r="FQ7" s="6">
        <v>42036</v>
      </c>
      <c r="FR7" s="6">
        <v>42036</v>
      </c>
      <c r="FS7" s="6">
        <v>42036</v>
      </c>
      <c r="FT7" s="6">
        <v>42036</v>
      </c>
      <c r="FU7" s="6">
        <v>42036</v>
      </c>
      <c r="FV7" s="6">
        <v>42036</v>
      </c>
      <c r="FW7" s="6">
        <v>42036</v>
      </c>
      <c r="FX7" s="6">
        <v>42036</v>
      </c>
      <c r="FY7" s="6">
        <v>42036</v>
      </c>
      <c r="FZ7" s="6">
        <v>42036</v>
      </c>
      <c r="GA7" s="6">
        <v>42036</v>
      </c>
      <c r="GB7" s="6">
        <v>42036</v>
      </c>
      <c r="GC7" s="6">
        <v>42036</v>
      </c>
      <c r="GD7" s="6">
        <v>42036</v>
      </c>
      <c r="GE7" s="6">
        <v>42036</v>
      </c>
      <c r="GF7" s="6">
        <v>42036</v>
      </c>
      <c r="GG7" s="6">
        <v>42036</v>
      </c>
      <c r="GH7" s="6">
        <v>42036</v>
      </c>
      <c r="GI7" s="6">
        <v>42036</v>
      </c>
      <c r="GJ7" s="6">
        <v>42036</v>
      </c>
      <c r="GK7" s="6">
        <v>42036</v>
      </c>
      <c r="GL7" s="6">
        <v>42036</v>
      </c>
      <c r="GM7" s="6">
        <v>42036</v>
      </c>
      <c r="GN7" s="6">
        <v>42036</v>
      </c>
      <c r="GO7" s="6">
        <v>42036</v>
      </c>
      <c r="GP7" s="6">
        <v>42036</v>
      </c>
      <c r="GQ7" s="6">
        <v>42036</v>
      </c>
      <c r="GR7" s="6">
        <v>42036</v>
      </c>
      <c r="GS7" s="6">
        <v>42036</v>
      </c>
      <c r="GT7" s="6">
        <v>42036</v>
      </c>
      <c r="GU7" s="6">
        <v>42036</v>
      </c>
      <c r="GV7" s="6">
        <v>42036</v>
      </c>
      <c r="GW7" s="6">
        <v>42036</v>
      </c>
      <c r="GX7" s="6">
        <v>42036</v>
      </c>
      <c r="GY7" s="6">
        <v>42036</v>
      </c>
      <c r="GZ7" s="6">
        <v>42036</v>
      </c>
      <c r="HA7" s="6">
        <v>42036</v>
      </c>
      <c r="HB7" s="6">
        <v>42036</v>
      </c>
      <c r="HC7" s="6">
        <v>42036</v>
      </c>
      <c r="HD7" s="6">
        <v>42036</v>
      </c>
      <c r="HE7" s="6">
        <v>42036</v>
      </c>
      <c r="HF7" s="6">
        <v>42036</v>
      </c>
      <c r="HG7" s="6">
        <v>42036</v>
      </c>
      <c r="HH7" s="6">
        <v>42036</v>
      </c>
      <c r="HI7" s="6">
        <v>42036</v>
      </c>
      <c r="HJ7" s="6">
        <v>42036</v>
      </c>
      <c r="HK7" s="6">
        <v>42036</v>
      </c>
      <c r="HL7" s="6">
        <v>42036</v>
      </c>
      <c r="HM7" s="6">
        <v>42036</v>
      </c>
    </row>
    <row r="8" spans="1:221" s="6" customFormat="1">
      <c r="A8" s="5" t="s">
        <v>256</v>
      </c>
      <c r="B8" s="6">
        <v>44958</v>
      </c>
      <c r="C8" s="6">
        <v>44958</v>
      </c>
      <c r="D8" s="6">
        <v>44958</v>
      </c>
      <c r="E8" s="6">
        <v>44958</v>
      </c>
      <c r="F8" s="6">
        <v>44958</v>
      </c>
      <c r="G8" s="6">
        <v>44958</v>
      </c>
      <c r="H8" s="6">
        <v>44958</v>
      </c>
      <c r="I8" s="6">
        <v>44958</v>
      </c>
      <c r="J8" s="6">
        <v>44958</v>
      </c>
      <c r="K8" s="6">
        <v>44958</v>
      </c>
      <c r="L8" s="6">
        <v>44958</v>
      </c>
      <c r="M8" s="6">
        <v>44958</v>
      </c>
      <c r="N8" s="6">
        <v>44958</v>
      </c>
      <c r="O8" s="6">
        <v>44958</v>
      </c>
      <c r="P8" s="6">
        <v>44958</v>
      </c>
      <c r="Q8" s="6">
        <v>44958</v>
      </c>
      <c r="R8" s="6">
        <v>44958</v>
      </c>
      <c r="S8" s="6">
        <v>44958</v>
      </c>
      <c r="T8" s="6">
        <v>44958</v>
      </c>
      <c r="U8" s="6">
        <v>44958</v>
      </c>
      <c r="V8" s="6">
        <v>44958</v>
      </c>
      <c r="W8" s="6">
        <v>44958</v>
      </c>
      <c r="X8" s="6">
        <v>44958</v>
      </c>
      <c r="Y8" s="6">
        <v>44958</v>
      </c>
      <c r="Z8" s="6">
        <v>44958</v>
      </c>
      <c r="AA8" s="6">
        <v>44958</v>
      </c>
      <c r="AB8" s="6">
        <v>44958</v>
      </c>
      <c r="AC8" s="6">
        <v>44958</v>
      </c>
      <c r="AD8" s="6">
        <v>44958</v>
      </c>
      <c r="AE8" s="6">
        <v>44958</v>
      </c>
      <c r="AF8" s="6">
        <v>44958</v>
      </c>
      <c r="AG8" s="6">
        <v>44958</v>
      </c>
      <c r="AH8" s="6">
        <v>44958</v>
      </c>
      <c r="AI8" s="6">
        <v>44958</v>
      </c>
      <c r="AJ8" s="6">
        <v>44958</v>
      </c>
      <c r="AK8" s="6">
        <v>44958</v>
      </c>
      <c r="AL8" s="6">
        <v>44958</v>
      </c>
      <c r="AM8" s="6">
        <v>44958</v>
      </c>
      <c r="AN8" s="6">
        <v>44958</v>
      </c>
      <c r="AO8" s="6">
        <v>44958</v>
      </c>
      <c r="AP8" s="6">
        <v>44958</v>
      </c>
      <c r="AQ8" s="6">
        <v>44958</v>
      </c>
      <c r="AR8" s="6">
        <v>44958</v>
      </c>
      <c r="AS8" s="6">
        <v>44958</v>
      </c>
      <c r="AT8" s="6">
        <v>44958</v>
      </c>
      <c r="AU8" s="6">
        <v>44958</v>
      </c>
      <c r="AV8" s="6">
        <v>44958</v>
      </c>
      <c r="AW8" s="6">
        <v>44958</v>
      </c>
      <c r="AX8" s="6">
        <v>44958</v>
      </c>
      <c r="AY8" s="6">
        <v>44958</v>
      </c>
      <c r="AZ8" s="6">
        <v>44958</v>
      </c>
      <c r="BA8" s="6">
        <v>44958</v>
      </c>
      <c r="BB8" s="6">
        <v>44958</v>
      </c>
      <c r="BC8" s="6">
        <v>44958</v>
      </c>
      <c r="BD8" s="6">
        <v>44958</v>
      </c>
      <c r="BE8" s="6">
        <v>44958</v>
      </c>
      <c r="BF8" s="6">
        <v>44958</v>
      </c>
      <c r="BG8" s="6">
        <v>44958</v>
      </c>
      <c r="BH8" s="6">
        <v>44958</v>
      </c>
      <c r="BI8" s="6">
        <v>44958</v>
      </c>
      <c r="BJ8" s="6">
        <v>44958</v>
      </c>
      <c r="BK8" s="6">
        <v>44958</v>
      </c>
      <c r="BL8" s="6">
        <v>44958</v>
      </c>
      <c r="BM8" s="6">
        <v>44958</v>
      </c>
      <c r="BN8" s="6">
        <v>44958</v>
      </c>
      <c r="BO8" s="6">
        <v>44958</v>
      </c>
      <c r="BP8" s="6">
        <v>44958</v>
      </c>
      <c r="BQ8" s="6">
        <v>44958</v>
      </c>
      <c r="BR8" s="6">
        <v>44958</v>
      </c>
      <c r="BS8" s="6">
        <v>44958</v>
      </c>
      <c r="BT8" s="6">
        <v>44958</v>
      </c>
      <c r="BU8" s="6">
        <v>44958</v>
      </c>
      <c r="BV8" s="6">
        <v>44958</v>
      </c>
      <c r="BW8" s="6">
        <v>44958</v>
      </c>
      <c r="BX8" s="6">
        <v>44958</v>
      </c>
      <c r="BY8" s="6">
        <v>44958</v>
      </c>
      <c r="BZ8" s="6">
        <v>44958</v>
      </c>
      <c r="CA8" s="6">
        <v>44958</v>
      </c>
      <c r="CB8" s="6">
        <v>44958</v>
      </c>
      <c r="CC8" s="6">
        <v>44958</v>
      </c>
      <c r="CD8" s="6">
        <v>44958</v>
      </c>
      <c r="CE8" s="6">
        <v>44958</v>
      </c>
      <c r="CF8" s="6">
        <v>44958</v>
      </c>
      <c r="CG8" s="6">
        <v>44958</v>
      </c>
      <c r="CH8" s="6">
        <v>44958</v>
      </c>
      <c r="CI8" s="6">
        <v>44958</v>
      </c>
      <c r="CJ8" s="6">
        <v>44958</v>
      </c>
      <c r="CK8" s="6">
        <v>44958</v>
      </c>
      <c r="CL8" s="6">
        <v>44958</v>
      </c>
      <c r="CM8" s="6">
        <v>44958</v>
      </c>
      <c r="CN8" s="6">
        <v>44958</v>
      </c>
      <c r="CO8" s="6">
        <v>44958</v>
      </c>
      <c r="CP8" s="6">
        <v>44958</v>
      </c>
      <c r="CQ8" s="6">
        <v>44958</v>
      </c>
      <c r="CR8" s="6">
        <v>44958</v>
      </c>
      <c r="CS8" s="6">
        <v>44958</v>
      </c>
      <c r="CT8" s="6">
        <v>44958</v>
      </c>
      <c r="CU8" s="6">
        <v>44958</v>
      </c>
      <c r="CV8" s="6">
        <v>44958</v>
      </c>
      <c r="CW8" s="6">
        <v>44958</v>
      </c>
      <c r="CX8" s="6">
        <v>44958</v>
      </c>
      <c r="CY8" s="6">
        <v>44958</v>
      </c>
      <c r="CZ8" s="6">
        <v>44958</v>
      </c>
      <c r="DA8" s="6">
        <v>44958</v>
      </c>
      <c r="DB8" s="6">
        <v>44958</v>
      </c>
      <c r="DC8" s="6">
        <v>44958</v>
      </c>
      <c r="DD8" s="6">
        <v>44958</v>
      </c>
      <c r="DE8" s="6">
        <v>44958</v>
      </c>
      <c r="DF8" s="6">
        <v>44958</v>
      </c>
      <c r="DG8" s="6">
        <v>44958</v>
      </c>
      <c r="DH8" s="6">
        <v>44958</v>
      </c>
      <c r="DI8" s="6">
        <v>44958</v>
      </c>
      <c r="DJ8" s="6">
        <v>44958</v>
      </c>
      <c r="DK8" s="6">
        <v>44958</v>
      </c>
      <c r="DL8" s="6">
        <v>44958</v>
      </c>
      <c r="DM8" s="6">
        <v>44958</v>
      </c>
      <c r="DN8" s="6">
        <v>44958</v>
      </c>
      <c r="DO8" s="6">
        <v>44958</v>
      </c>
      <c r="DP8" s="6">
        <v>44958</v>
      </c>
      <c r="DQ8" s="6">
        <v>44958</v>
      </c>
      <c r="DR8" s="6">
        <v>44958</v>
      </c>
      <c r="DS8" s="6">
        <v>44958</v>
      </c>
      <c r="DT8" s="6">
        <v>44958</v>
      </c>
      <c r="DU8" s="6">
        <v>44958</v>
      </c>
      <c r="DV8" s="6">
        <v>44958</v>
      </c>
      <c r="DW8" s="6">
        <v>44958</v>
      </c>
      <c r="DX8" s="6">
        <v>44958</v>
      </c>
      <c r="DY8" s="6">
        <v>44958</v>
      </c>
      <c r="DZ8" s="6">
        <v>44958</v>
      </c>
      <c r="EA8" s="6">
        <v>44958</v>
      </c>
      <c r="EB8" s="6">
        <v>44958</v>
      </c>
      <c r="EC8" s="6">
        <v>44958</v>
      </c>
      <c r="ED8" s="6">
        <v>44958</v>
      </c>
      <c r="EE8" s="6">
        <v>44958</v>
      </c>
      <c r="EF8" s="6">
        <v>44958</v>
      </c>
      <c r="EG8" s="6">
        <v>44958</v>
      </c>
      <c r="EH8" s="6">
        <v>44958</v>
      </c>
      <c r="EI8" s="6">
        <v>44958</v>
      </c>
      <c r="EJ8" s="6">
        <v>44958</v>
      </c>
      <c r="EK8" s="6">
        <v>44958</v>
      </c>
      <c r="EL8" s="6">
        <v>44958</v>
      </c>
      <c r="EM8" s="6">
        <v>44958</v>
      </c>
      <c r="EN8" s="6">
        <v>44958</v>
      </c>
      <c r="EO8" s="6">
        <v>44958</v>
      </c>
      <c r="EP8" s="6">
        <v>44958</v>
      </c>
      <c r="EQ8" s="6">
        <v>44958</v>
      </c>
      <c r="ER8" s="6">
        <v>44958</v>
      </c>
      <c r="ES8" s="6">
        <v>44958</v>
      </c>
      <c r="ET8" s="6">
        <v>44958</v>
      </c>
      <c r="EU8" s="6">
        <v>44958</v>
      </c>
      <c r="EV8" s="6">
        <v>44958</v>
      </c>
      <c r="EW8" s="6">
        <v>44958</v>
      </c>
      <c r="EX8" s="6">
        <v>44958</v>
      </c>
      <c r="EY8" s="6">
        <v>44958</v>
      </c>
      <c r="EZ8" s="6">
        <v>44958</v>
      </c>
      <c r="FA8" s="6">
        <v>44958</v>
      </c>
      <c r="FB8" s="6">
        <v>44958</v>
      </c>
      <c r="FC8" s="6">
        <v>44958</v>
      </c>
      <c r="FD8" s="6">
        <v>44958</v>
      </c>
      <c r="FE8" s="6">
        <v>44958</v>
      </c>
      <c r="FF8" s="6">
        <v>44958</v>
      </c>
      <c r="FG8" s="6">
        <v>44958</v>
      </c>
      <c r="FH8" s="6">
        <v>44958</v>
      </c>
      <c r="FI8" s="6">
        <v>44958</v>
      </c>
      <c r="FJ8" s="6">
        <v>44958</v>
      </c>
      <c r="FK8" s="6">
        <v>44958</v>
      </c>
      <c r="FL8" s="6">
        <v>44958</v>
      </c>
      <c r="FM8" s="6">
        <v>44958</v>
      </c>
      <c r="FN8" s="6">
        <v>44958</v>
      </c>
      <c r="FO8" s="6">
        <v>44958</v>
      </c>
      <c r="FP8" s="6">
        <v>44958</v>
      </c>
      <c r="FQ8" s="6">
        <v>44958</v>
      </c>
      <c r="FR8" s="6">
        <v>44958</v>
      </c>
      <c r="FS8" s="6">
        <v>44958</v>
      </c>
      <c r="FT8" s="6">
        <v>44958</v>
      </c>
      <c r="FU8" s="6">
        <v>44958</v>
      </c>
      <c r="FV8" s="6">
        <v>44958</v>
      </c>
      <c r="FW8" s="6">
        <v>44958</v>
      </c>
      <c r="FX8" s="6">
        <v>44958</v>
      </c>
      <c r="FY8" s="6">
        <v>44958</v>
      </c>
      <c r="FZ8" s="6">
        <v>44958</v>
      </c>
      <c r="GA8" s="6">
        <v>44958</v>
      </c>
      <c r="GB8" s="6">
        <v>44958</v>
      </c>
      <c r="GC8" s="6">
        <v>44958</v>
      </c>
      <c r="GD8" s="6">
        <v>44958</v>
      </c>
      <c r="GE8" s="6">
        <v>44958</v>
      </c>
      <c r="GF8" s="6">
        <v>44958</v>
      </c>
      <c r="GG8" s="6">
        <v>44958</v>
      </c>
      <c r="GH8" s="6">
        <v>44958</v>
      </c>
      <c r="GI8" s="6">
        <v>44958</v>
      </c>
      <c r="GJ8" s="6">
        <v>44958</v>
      </c>
      <c r="GK8" s="6">
        <v>44958</v>
      </c>
      <c r="GL8" s="6">
        <v>44958</v>
      </c>
      <c r="GM8" s="6">
        <v>44958</v>
      </c>
      <c r="GN8" s="6">
        <v>44958</v>
      </c>
      <c r="GO8" s="6">
        <v>44958</v>
      </c>
      <c r="GP8" s="6">
        <v>44958</v>
      </c>
      <c r="GQ8" s="6">
        <v>44958</v>
      </c>
      <c r="GR8" s="6">
        <v>44958</v>
      </c>
      <c r="GS8" s="6">
        <v>44958</v>
      </c>
      <c r="GT8" s="6">
        <v>44958</v>
      </c>
      <c r="GU8" s="6">
        <v>44958</v>
      </c>
      <c r="GV8" s="6">
        <v>44958</v>
      </c>
      <c r="GW8" s="6">
        <v>44958</v>
      </c>
      <c r="GX8" s="6">
        <v>44958</v>
      </c>
      <c r="GY8" s="6">
        <v>44958</v>
      </c>
      <c r="GZ8" s="6">
        <v>44958</v>
      </c>
      <c r="HA8" s="6">
        <v>44958</v>
      </c>
      <c r="HB8" s="6">
        <v>44958</v>
      </c>
      <c r="HC8" s="6">
        <v>44958</v>
      </c>
      <c r="HD8" s="6">
        <v>44958</v>
      </c>
      <c r="HE8" s="6">
        <v>44958</v>
      </c>
      <c r="HF8" s="6">
        <v>44958</v>
      </c>
      <c r="HG8" s="6">
        <v>44958</v>
      </c>
      <c r="HH8" s="6">
        <v>44958</v>
      </c>
      <c r="HI8" s="6">
        <v>44958</v>
      </c>
      <c r="HJ8" s="6">
        <v>44958</v>
      </c>
      <c r="HK8" s="6">
        <v>44958</v>
      </c>
      <c r="HL8" s="6">
        <v>44958</v>
      </c>
      <c r="HM8" s="6">
        <v>44958</v>
      </c>
    </row>
    <row r="9" spans="1:221">
      <c r="A9" s="4" t="s">
        <v>257</v>
      </c>
      <c r="B9" s="1">
        <v>9</v>
      </c>
      <c r="C9" s="1">
        <v>9</v>
      </c>
      <c r="D9" s="1">
        <v>9</v>
      </c>
      <c r="E9" s="1">
        <v>9</v>
      </c>
      <c r="F9" s="1">
        <v>9</v>
      </c>
      <c r="G9" s="1">
        <v>9</v>
      </c>
      <c r="H9" s="1">
        <v>9</v>
      </c>
      <c r="I9" s="1">
        <v>9</v>
      </c>
      <c r="J9" s="1">
        <v>9</v>
      </c>
      <c r="K9" s="1">
        <v>9</v>
      </c>
      <c r="L9" s="1">
        <v>9</v>
      </c>
      <c r="M9" s="1">
        <v>9</v>
      </c>
      <c r="N9" s="1">
        <v>9</v>
      </c>
      <c r="O9" s="1">
        <v>9</v>
      </c>
      <c r="P9" s="1">
        <v>9</v>
      </c>
      <c r="Q9" s="1">
        <v>9</v>
      </c>
      <c r="R9" s="1">
        <v>9</v>
      </c>
      <c r="S9" s="1">
        <v>9</v>
      </c>
      <c r="T9" s="1">
        <v>9</v>
      </c>
      <c r="U9" s="1">
        <v>9</v>
      </c>
      <c r="V9" s="1">
        <v>9</v>
      </c>
      <c r="W9" s="1">
        <v>9</v>
      </c>
      <c r="X9" s="1">
        <v>9</v>
      </c>
      <c r="Y9" s="1">
        <v>9</v>
      </c>
      <c r="Z9" s="1">
        <v>9</v>
      </c>
      <c r="AA9" s="1">
        <v>9</v>
      </c>
      <c r="AB9" s="1">
        <v>9</v>
      </c>
      <c r="AC9" s="1">
        <v>9</v>
      </c>
      <c r="AD9" s="1">
        <v>9</v>
      </c>
      <c r="AE9" s="1">
        <v>9</v>
      </c>
      <c r="AF9" s="1">
        <v>9</v>
      </c>
      <c r="AG9" s="1">
        <v>9</v>
      </c>
      <c r="AH9" s="1">
        <v>9</v>
      </c>
      <c r="AI9" s="1">
        <v>9</v>
      </c>
      <c r="AJ9" s="1">
        <v>9</v>
      </c>
      <c r="AK9" s="1">
        <v>9</v>
      </c>
      <c r="AL9" s="1">
        <v>9</v>
      </c>
      <c r="AM9" s="1">
        <v>9</v>
      </c>
      <c r="AN9" s="1">
        <v>9</v>
      </c>
      <c r="AO9" s="1">
        <v>9</v>
      </c>
      <c r="AP9" s="1">
        <v>9</v>
      </c>
      <c r="AQ9" s="1">
        <v>9</v>
      </c>
      <c r="AR9" s="1">
        <v>9</v>
      </c>
      <c r="AS9" s="1">
        <v>9</v>
      </c>
      <c r="AT9" s="1">
        <v>9</v>
      </c>
      <c r="AU9" s="1">
        <v>9</v>
      </c>
      <c r="AV9" s="1">
        <v>9</v>
      </c>
      <c r="AW9" s="1">
        <v>9</v>
      </c>
      <c r="AX9" s="1">
        <v>9</v>
      </c>
      <c r="AY9" s="1">
        <v>9</v>
      </c>
      <c r="AZ9" s="1">
        <v>9</v>
      </c>
      <c r="BA9" s="1">
        <v>9</v>
      </c>
      <c r="BB9" s="1">
        <v>9</v>
      </c>
      <c r="BC9" s="1">
        <v>9</v>
      </c>
      <c r="BD9" s="1">
        <v>9</v>
      </c>
      <c r="BE9" s="1">
        <v>9</v>
      </c>
      <c r="BF9" s="1">
        <v>9</v>
      </c>
      <c r="BG9" s="1">
        <v>9</v>
      </c>
      <c r="BH9" s="1">
        <v>9</v>
      </c>
      <c r="BI9" s="1">
        <v>9</v>
      </c>
      <c r="BJ9" s="1">
        <v>9</v>
      </c>
      <c r="BK9" s="1">
        <v>9</v>
      </c>
      <c r="BL9" s="1">
        <v>9</v>
      </c>
      <c r="BM9" s="1">
        <v>9</v>
      </c>
      <c r="BN9" s="1">
        <v>9</v>
      </c>
      <c r="BO9" s="1">
        <v>9</v>
      </c>
      <c r="BP9" s="1">
        <v>9</v>
      </c>
      <c r="BQ9" s="1">
        <v>9</v>
      </c>
      <c r="BR9" s="1">
        <v>9</v>
      </c>
      <c r="BS9" s="1">
        <v>9</v>
      </c>
      <c r="BT9" s="1">
        <v>9</v>
      </c>
      <c r="BU9" s="1">
        <v>9</v>
      </c>
      <c r="BV9" s="1">
        <v>9</v>
      </c>
      <c r="BW9" s="1">
        <v>9</v>
      </c>
      <c r="BX9" s="1">
        <v>9</v>
      </c>
      <c r="BY9" s="1">
        <v>9</v>
      </c>
      <c r="BZ9" s="1">
        <v>9</v>
      </c>
      <c r="CA9" s="1">
        <v>9</v>
      </c>
      <c r="CB9" s="1">
        <v>9</v>
      </c>
      <c r="CC9" s="1">
        <v>9</v>
      </c>
      <c r="CD9" s="1">
        <v>9</v>
      </c>
      <c r="CE9" s="1">
        <v>9</v>
      </c>
      <c r="CF9" s="1">
        <v>9</v>
      </c>
      <c r="CG9" s="1">
        <v>9</v>
      </c>
      <c r="CH9" s="1">
        <v>9</v>
      </c>
      <c r="CI9" s="1">
        <v>9</v>
      </c>
      <c r="CJ9" s="1">
        <v>9</v>
      </c>
      <c r="CK9" s="1">
        <v>9</v>
      </c>
      <c r="CL9" s="1">
        <v>9</v>
      </c>
      <c r="CM9" s="1">
        <v>9</v>
      </c>
      <c r="CN9" s="1">
        <v>9</v>
      </c>
      <c r="CO9" s="1">
        <v>9</v>
      </c>
      <c r="CP9" s="1">
        <v>9</v>
      </c>
      <c r="CQ9" s="1">
        <v>9</v>
      </c>
      <c r="CR9" s="1">
        <v>9</v>
      </c>
      <c r="CS9" s="1">
        <v>9</v>
      </c>
      <c r="CT9" s="1">
        <v>9</v>
      </c>
      <c r="CU9" s="1">
        <v>9</v>
      </c>
      <c r="CV9" s="1">
        <v>9</v>
      </c>
      <c r="CW9" s="1">
        <v>9</v>
      </c>
      <c r="CX9" s="1">
        <v>9</v>
      </c>
      <c r="CY9" s="1">
        <v>9</v>
      </c>
      <c r="CZ9" s="1">
        <v>9</v>
      </c>
      <c r="DA9" s="1">
        <v>9</v>
      </c>
      <c r="DB9" s="1">
        <v>9</v>
      </c>
      <c r="DC9" s="1">
        <v>9</v>
      </c>
      <c r="DD9" s="1">
        <v>9</v>
      </c>
      <c r="DE9" s="1">
        <v>9</v>
      </c>
      <c r="DF9" s="1">
        <v>9</v>
      </c>
      <c r="DG9" s="1">
        <v>9</v>
      </c>
      <c r="DH9" s="1">
        <v>9</v>
      </c>
      <c r="DI9" s="1">
        <v>9</v>
      </c>
      <c r="DJ9" s="1">
        <v>9</v>
      </c>
      <c r="DK9" s="1">
        <v>9</v>
      </c>
      <c r="DL9" s="1">
        <v>9</v>
      </c>
      <c r="DM9" s="1">
        <v>9</v>
      </c>
      <c r="DN9" s="1">
        <v>9</v>
      </c>
      <c r="DO9" s="1">
        <v>9</v>
      </c>
      <c r="DP9" s="1">
        <v>9</v>
      </c>
      <c r="DQ9" s="1">
        <v>9</v>
      </c>
      <c r="DR9" s="1">
        <v>9</v>
      </c>
      <c r="DS9" s="1">
        <v>9</v>
      </c>
      <c r="DT9" s="1">
        <v>9</v>
      </c>
      <c r="DU9" s="1">
        <v>9</v>
      </c>
      <c r="DV9" s="1">
        <v>9</v>
      </c>
      <c r="DW9" s="1">
        <v>9</v>
      </c>
      <c r="DX9" s="1">
        <v>9</v>
      </c>
      <c r="DY9" s="1">
        <v>9</v>
      </c>
      <c r="DZ9" s="1">
        <v>9</v>
      </c>
      <c r="EA9" s="1">
        <v>9</v>
      </c>
      <c r="EB9" s="1">
        <v>9</v>
      </c>
      <c r="EC9" s="1">
        <v>9</v>
      </c>
      <c r="ED9" s="1">
        <v>9</v>
      </c>
      <c r="EE9" s="1">
        <v>9</v>
      </c>
      <c r="EF9" s="1">
        <v>9</v>
      </c>
      <c r="EG9" s="1">
        <v>9</v>
      </c>
      <c r="EH9" s="1">
        <v>9</v>
      </c>
      <c r="EI9" s="1">
        <v>9</v>
      </c>
      <c r="EJ9" s="1">
        <v>9</v>
      </c>
      <c r="EK9" s="1">
        <v>9</v>
      </c>
      <c r="EL9" s="1">
        <v>9</v>
      </c>
      <c r="EM9" s="1">
        <v>9</v>
      </c>
      <c r="EN9" s="1">
        <v>9</v>
      </c>
      <c r="EO9" s="1">
        <v>9</v>
      </c>
      <c r="EP9" s="1">
        <v>9</v>
      </c>
      <c r="EQ9" s="1">
        <v>9</v>
      </c>
      <c r="ER9" s="1">
        <v>9</v>
      </c>
      <c r="ES9" s="1">
        <v>9</v>
      </c>
      <c r="ET9" s="1">
        <v>9</v>
      </c>
      <c r="EU9" s="1">
        <v>9</v>
      </c>
      <c r="EV9" s="1">
        <v>9</v>
      </c>
      <c r="EW9" s="1">
        <v>9</v>
      </c>
      <c r="EX9" s="1">
        <v>9</v>
      </c>
      <c r="EY9" s="1">
        <v>9</v>
      </c>
      <c r="EZ9" s="1">
        <v>9</v>
      </c>
      <c r="FA9" s="1">
        <v>9</v>
      </c>
      <c r="FB9" s="1">
        <v>9</v>
      </c>
      <c r="FC9" s="1">
        <v>9</v>
      </c>
      <c r="FD9" s="1">
        <v>9</v>
      </c>
      <c r="FE9" s="1">
        <v>9</v>
      </c>
      <c r="FF9" s="1">
        <v>9</v>
      </c>
      <c r="FG9" s="1">
        <v>9</v>
      </c>
      <c r="FH9" s="1">
        <v>9</v>
      </c>
      <c r="FI9" s="1">
        <v>9</v>
      </c>
      <c r="FJ9" s="1">
        <v>9</v>
      </c>
      <c r="FK9" s="1">
        <v>9</v>
      </c>
      <c r="FL9" s="1">
        <v>9</v>
      </c>
      <c r="FM9" s="1">
        <v>9</v>
      </c>
      <c r="FN9" s="1">
        <v>9</v>
      </c>
      <c r="FO9" s="1">
        <v>9</v>
      </c>
      <c r="FP9" s="1">
        <v>9</v>
      </c>
      <c r="FQ9" s="1">
        <v>9</v>
      </c>
      <c r="FR9" s="1">
        <v>9</v>
      </c>
      <c r="FS9" s="1">
        <v>9</v>
      </c>
      <c r="FT9" s="1">
        <v>9</v>
      </c>
      <c r="FU9" s="1">
        <v>9</v>
      </c>
      <c r="FV9" s="1">
        <v>9</v>
      </c>
      <c r="FW9" s="1">
        <v>9</v>
      </c>
      <c r="FX9" s="1">
        <v>9</v>
      </c>
      <c r="FY9" s="1">
        <v>9</v>
      </c>
      <c r="FZ9" s="1">
        <v>9</v>
      </c>
      <c r="GA9" s="1">
        <v>9</v>
      </c>
      <c r="GB9" s="1">
        <v>9</v>
      </c>
      <c r="GC9" s="1">
        <v>9</v>
      </c>
      <c r="GD9" s="1">
        <v>9</v>
      </c>
      <c r="GE9" s="1">
        <v>9</v>
      </c>
      <c r="GF9" s="1">
        <v>9</v>
      </c>
      <c r="GG9" s="1">
        <v>9</v>
      </c>
      <c r="GH9" s="1">
        <v>9</v>
      </c>
      <c r="GI9" s="1">
        <v>9</v>
      </c>
      <c r="GJ9" s="1">
        <v>9</v>
      </c>
      <c r="GK9" s="1">
        <v>9</v>
      </c>
      <c r="GL9" s="1">
        <v>9</v>
      </c>
      <c r="GM9" s="1">
        <v>9</v>
      </c>
      <c r="GN9" s="1">
        <v>9</v>
      </c>
      <c r="GO9" s="1">
        <v>9</v>
      </c>
      <c r="GP9" s="1">
        <v>9</v>
      </c>
      <c r="GQ9" s="1">
        <v>9</v>
      </c>
      <c r="GR9" s="1">
        <v>9</v>
      </c>
      <c r="GS9" s="1">
        <v>9</v>
      </c>
      <c r="GT9" s="1">
        <v>9</v>
      </c>
      <c r="GU9" s="1">
        <v>9</v>
      </c>
      <c r="GV9" s="1">
        <v>9</v>
      </c>
      <c r="GW9" s="1">
        <v>9</v>
      </c>
      <c r="GX9" s="1">
        <v>9</v>
      </c>
      <c r="GY9" s="1">
        <v>9</v>
      </c>
      <c r="GZ9" s="1">
        <v>9</v>
      </c>
      <c r="HA9" s="1">
        <v>9</v>
      </c>
      <c r="HB9" s="1">
        <v>9</v>
      </c>
      <c r="HC9" s="1">
        <v>9</v>
      </c>
      <c r="HD9" s="1">
        <v>9</v>
      </c>
      <c r="HE9" s="1">
        <v>9</v>
      </c>
      <c r="HF9" s="1">
        <v>9</v>
      </c>
      <c r="HG9" s="1">
        <v>9</v>
      </c>
      <c r="HH9" s="1">
        <v>9</v>
      </c>
      <c r="HI9" s="1">
        <v>9</v>
      </c>
      <c r="HJ9" s="1">
        <v>9</v>
      </c>
      <c r="HK9" s="1">
        <v>9</v>
      </c>
      <c r="HL9" s="1">
        <v>9</v>
      </c>
      <c r="HM9" s="1">
        <v>9</v>
      </c>
    </row>
    <row r="10" spans="1:221">
      <c r="A10" s="4" t="s">
        <v>258</v>
      </c>
      <c r="B10" s="8" t="s">
        <v>2732</v>
      </c>
      <c r="C10" s="8" t="s">
        <v>2733</v>
      </c>
      <c r="D10" s="8" t="s">
        <v>2734</v>
      </c>
      <c r="E10" s="8" t="s">
        <v>2735</v>
      </c>
      <c r="F10" s="8" t="s">
        <v>2736</v>
      </c>
      <c r="G10" s="8" t="s">
        <v>2737</v>
      </c>
      <c r="H10" s="8" t="s">
        <v>2738</v>
      </c>
      <c r="I10" s="8" t="s">
        <v>2739</v>
      </c>
      <c r="J10" s="8" t="s">
        <v>2740</v>
      </c>
      <c r="K10" s="8" t="s">
        <v>2741</v>
      </c>
      <c r="L10" s="8" t="s">
        <v>2742</v>
      </c>
      <c r="M10" s="8" t="s">
        <v>2743</v>
      </c>
      <c r="N10" s="8" t="s">
        <v>2744</v>
      </c>
      <c r="O10" s="8" t="s">
        <v>2745</v>
      </c>
      <c r="P10" s="8" t="s">
        <v>2746</v>
      </c>
      <c r="Q10" s="8" t="s">
        <v>2747</v>
      </c>
      <c r="R10" s="8" t="s">
        <v>2748</v>
      </c>
      <c r="S10" s="8" t="s">
        <v>2749</v>
      </c>
      <c r="T10" s="8" t="s">
        <v>2750</v>
      </c>
      <c r="U10" s="8" t="s">
        <v>2751</v>
      </c>
      <c r="V10" s="8" t="s">
        <v>2752</v>
      </c>
      <c r="W10" s="8" t="s">
        <v>2753</v>
      </c>
      <c r="X10" s="8" t="s">
        <v>2754</v>
      </c>
      <c r="Y10" s="8" t="s">
        <v>2755</v>
      </c>
      <c r="Z10" s="8" t="s">
        <v>2756</v>
      </c>
      <c r="AA10" s="8" t="s">
        <v>2757</v>
      </c>
      <c r="AB10" s="8" t="s">
        <v>2758</v>
      </c>
      <c r="AC10" s="8" t="s">
        <v>2759</v>
      </c>
      <c r="AD10" s="8" t="s">
        <v>2760</v>
      </c>
      <c r="AE10" s="8" t="s">
        <v>2761</v>
      </c>
      <c r="AF10" s="8" t="s">
        <v>2762</v>
      </c>
      <c r="AG10" s="8" t="s">
        <v>2763</v>
      </c>
      <c r="AH10" s="8" t="s">
        <v>2764</v>
      </c>
      <c r="AI10" s="8" t="s">
        <v>2765</v>
      </c>
      <c r="AJ10" s="8" t="s">
        <v>2766</v>
      </c>
      <c r="AK10" s="8" t="s">
        <v>2767</v>
      </c>
      <c r="AL10" s="8" t="s">
        <v>2768</v>
      </c>
      <c r="AM10" s="8" t="s">
        <v>2769</v>
      </c>
      <c r="AN10" s="8" t="s">
        <v>2770</v>
      </c>
      <c r="AO10" s="8" t="s">
        <v>2771</v>
      </c>
      <c r="AP10" s="8" t="s">
        <v>2772</v>
      </c>
      <c r="AQ10" s="8" t="s">
        <v>2773</v>
      </c>
      <c r="AR10" s="8" t="s">
        <v>2774</v>
      </c>
      <c r="AS10" s="8" t="s">
        <v>2775</v>
      </c>
      <c r="AT10" s="8" t="s">
        <v>2776</v>
      </c>
      <c r="AU10" s="8" t="s">
        <v>2777</v>
      </c>
      <c r="AV10" s="8" t="s">
        <v>2778</v>
      </c>
      <c r="AW10" s="8" t="s">
        <v>2779</v>
      </c>
      <c r="AX10" s="8" t="s">
        <v>2780</v>
      </c>
      <c r="AY10" s="8" t="s">
        <v>2781</v>
      </c>
      <c r="AZ10" s="8" t="s">
        <v>2782</v>
      </c>
      <c r="BA10" s="8" t="s">
        <v>2783</v>
      </c>
      <c r="BB10" s="8" t="s">
        <v>2784</v>
      </c>
      <c r="BC10" s="8" t="s">
        <v>2785</v>
      </c>
      <c r="BD10" s="8" t="s">
        <v>2786</v>
      </c>
      <c r="BE10" s="8" t="s">
        <v>2787</v>
      </c>
      <c r="BF10" s="8" t="s">
        <v>2788</v>
      </c>
      <c r="BG10" s="8" t="s">
        <v>2789</v>
      </c>
      <c r="BH10" s="8" t="s">
        <v>2790</v>
      </c>
      <c r="BI10" s="8" t="s">
        <v>2791</v>
      </c>
      <c r="BJ10" s="8" t="s">
        <v>2792</v>
      </c>
      <c r="BK10" s="8" t="s">
        <v>2793</v>
      </c>
      <c r="BL10" s="8" t="s">
        <v>2794</v>
      </c>
      <c r="BM10" s="8" t="s">
        <v>2795</v>
      </c>
      <c r="BN10" s="8" t="s">
        <v>2796</v>
      </c>
      <c r="BO10" s="8" t="s">
        <v>2797</v>
      </c>
      <c r="BP10" s="8" t="s">
        <v>2798</v>
      </c>
      <c r="BQ10" s="8" t="s">
        <v>2799</v>
      </c>
      <c r="BR10" s="8" t="s">
        <v>2800</v>
      </c>
      <c r="BS10" s="8" t="s">
        <v>2801</v>
      </c>
      <c r="BT10" s="8" t="s">
        <v>2802</v>
      </c>
      <c r="BU10" s="8" t="s">
        <v>2803</v>
      </c>
      <c r="BV10" s="8" t="s">
        <v>2804</v>
      </c>
      <c r="BW10" s="8" t="s">
        <v>2805</v>
      </c>
      <c r="BX10" s="8" t="s">
        <v>2806</v>
      </c>
      <c r="BY10" s="8" t="s">
        <v>2807</v>
      </c>
      <c r="BZ10" s="8" t="s">
        <v>2808</v>
      </c>
      <c r="CA10" s="8" t="s">
        <v>2809</v>
      </c>
      <c r="CB10" s="8" t="s">
        <v>2810</v>
      </c>
      <c r="CC10" s="8" t="s">
        <v>2811</v>
      </c>
      <c r="CD10" s="8" t="s">
        <v>2812</v>
      </c>
      <c r="CE10" s="8" t="s">
        <v>2813</v>
      </c>
      <c r="CF10" s="8" t="s">
        <v>2814</v>
      </c>
      <c r="CG10" s="8" t="s">
        <v>2815</v>
      </c>
      <c r="CH10" s="8" t="s">
        <v>2816</v>
      </c>
      <c r="CI10" s="8" t="s">
        <v>2817</v>
      </c>
      <c r="CJ10" s="8" t="s">
        <v>2818</v>
      </c>
      <c r="CK10" s="8" t="s">
        <v>2819</v>
      </c>
      <c r="CL10" s="8" t="s">
        <v>2820</v>
      </c>
      <c r="CM10" s="8" t="s">
        <v>2821</v>
      </c>
      <c r="CN10" s="8" t="s">
        <v>2822</v>
      </c>
      <c r="CO10" s="8" t="s">
        <v>2823</v>
      </c>
      <c r="CP10" s="8" t="s">
        <v>2824</v>
      </c>
      <c r="CQ10" s="8" t="s">
        <v>2825</v>
      </c>
      <c r="CR10" s="8" t="s">
        <v>2826</v>
      </c>
      <c r="CS10" s="8" t="s">
        <v>2827</v>
      </c>
      <c r="CT10" s="8" t="s">
        <v>2828</v>
      </c>
      <c r="CU10" s="8" t="s">
        <v>2829</v>
      </c>
      <c r="CV10" s="8" t="s">
        <v>2830</v>
      </c>
      <c r="CW10" s="8" t="s">
        <v>2831</v>
      </c>
      <c r="CX10" s="8" t="s">
        <v>2832</v>
      </c>
      <c r="CY10" s="8" t="s">
        <v>2833</v>
      </c>
      <c r="CZ10" s="8" t="s">
        <v>2834</v>
      </c>
      <c r="DA10" s="8" t="s">
        <v>2835</v>
      </c>
      <c r="DB10" s="8" t="s">
        <v>2836</v>
      </c>
      <c r="DC10" s="8" t="s">
        <v>2837</v>
      </c>
      <c r="DD10" s="8" t="s">
        <v>2838</v>
      </c>
      <c r="DE10" s="8" t="s">
        <v>2839</v>
      </c>
      <c r="DF10" s="8" t="s">
        <v>2840</v>
      </c>
      <c r="DG10" s="8" t="s">
        <v>2841</v>
      </c>
      <c r="DH10" s="8" t="s">
        <v>2842</v>
      </c>
      <c r="DI10" s="8" t="s">
        <v>2843</v>
      </c>
      <c r="DJ10" s="8" t="s">
        <v>2844</v>
      </c>
      <c r="DK10" s="8" t="s">
        <v>2845</v>
      </c>
      <c r="DL10" s="8" t="s">
        <v>2846</v>
      </c>
      <c r="DM10" s="8" t="s">
        <v>2847</v>
      </c>
      <c r="DN10" s="8" t="s">
        <v>2848</v>
      </c>
      <c r="DO10" s="8" t="s">
        <v>2849</v>
      </c>
      <c r="DP10" s="8" t="s">
        <v>2850</v>
      </c>
      <c r="DQ10" s="8" t="s">
        <v>2851</v>
      </c>
      <c r="DR10" s="8" t="s">
        <v>2852</v>
      </c>
      <c r="DS10" s="8" t="s">
        <v>2853</v>
      </c>
      <c r="DT10" s="8" t="s">
        <v>2854</v>
      </c>
      <c r="DU10" s="8" t="s">
        <v>2855</v>
      </c>
      <c r="DV10" s="8" t="s">
        <v>2856</v>
      </c>
      <c r="DW10" s="8" t="s">
        <v>2857</v>
      </c>
      <c r="DX10" s="8" t="s">
        <v>2858</v>
      </c>
      <c r="DY10" s="8" t="s">
        <v>2859</v>
      </c>
      <c r="DZ10" s="8" t="s">
        <v>2860</v>
      </c>
      <c r="EA10" s="8" t="s">
        <v>2861</v>
      </c>
      <c r="EB10" s="8" t="s">
        <v>2862</v>
      </c>
      <c r="EC10" s="8" t="s">
        <v>2863</v>
      </c>
      <c r="ED10" s="8" t="s">
        <v>2864</v>
      </c>
      <c r="EE10" s="8" t="s">
        <v>2865</v>
      </c>
      <c r="EF10" s="8" t="s">
        <v>2866</v>
      </c>
      <c r="EG10" s="8" t="s">
        <v>2867</v>
      </c>
      <c r="EH10" s="8" t="s">
        <v>2868</v>
      </c>
      <c r="EI10" s="8" t="s">
        <v>2869</v>
      </c>
      <c r="EJ10" s="8" t="s">
        <v>2870</v>
      </c>
      <c r="EK10" s="8" t="s">
        <v>2871</v>
      </c>
      <c r="EL10" s="8" t="s">
        <v>2872</v>
      </c>
      <c r="EM10" s="8" t="s">
        <v>2873</v>
      </c>
      <c r="EN10" s="8" t="s">
        <v>2874</v>
      </c>
      <c r="EO10" s="8" t="s">
        <v>2875</v>
      </c>
      <c r="EP10" s="8" t="s">
        <v>2876</v>
      </c>
      <c r="EQ10" s="8" t="s">
        <v>2877</v>
      </c>
      <c r="ER10" s="8" t="s">
        <v>2878</v>
      </c>
      <c r="ES10" s="8" t="s">
        <v>2879</v>
      </c>
      <c r="ET10" s="8" t="s">
        <v>2880</v>
      </c>
      <c r="EU10" s="8" t="s">
        <v>2881</v>
      </c>
      <c r="EV10" s="8" t="s">
        <v>2882</v>
      </c>
      <c r="EW10" s="8" t="s">
        <v>2883</v>
      </c>
      <c r="EX10" s="8" t="s">
        <v>2884</v>
      </c>
      <c r="EY10" s="8" t="s">
        <v>2885</v>
      </c>
      <c r="EZ10" s="8" t="s">
        <v>2886</v>
      </c>
      <c r="FA10" s="8" t="s">
        <v>2887</v>
      </c>
      <c r="FB10" s="8" t="s">
        <v>2888</v>
      </c>
      <c r="FC10" s="8" t="s">
        <v>2889</v>
      </c>
      <c r="FD10" s="8" t="s">
        <v>2890</v>
      </c>
      <c r="FE10" s="8" t="s">
        <v>2891</v>
      </c>
      <c r="FF10" s="8" t="s">
        <v>2892</v>
      </c>
      <c r="FG10" s="8" t="s">
        <v>2893</v>
      </c>
      <c r="FH10" s="8" t="s">
        <v>2894</v>
      </c>
      <c r="FI10" s="8" t="s">
        <v>2895</v>
      </c>
      <c r="FJ10" s="8" t="s">
        <v>2896</v>
      </c>
      <c r="FK10" s="8" t="s">
        <v>2897</v>
      </c>
      <c r="FL10" s="8" t="s">
        <v>2898</v>
      </c>
      <c r="FM10" s="8" t="s">
        <v>2899</v>
      </c>
      <c r="FN10" s="8" t="s">
        <v>2900</v>
      </c>
      <c r="FO10" s="8" t="s">
        <v>2901</v>
      </c>
      <c r="FP10" s="8" t="s">
        <v>2902</v>
      </c>
      <c r="FQ10" s="8" t="s">
        <v>2903</v>
      </c>
      <c r="FR10" s="8" t="s">
        <v>2904</v>
      </c>
      <c r="FS10" s="8" t="s">
        <v>2905</v>
      </c>
      <c r="FT10" s="8" t="s">
        <v>2906</v>
      </c>
      <c r="FU10" s="8" t="s">
        <v>2907</v>
      </c>
      <c r="FV10" s="8" t="s">
        <v>2908</v>
      </c>
      <c r="FW10" s="8" t="s">
        <v>2909</v>
      </c>
      <c r="FX10" s="8" t="s">
        <v>2910</v>
      </c>
      <c r="FY10" s="8" t="s">
        <v>2911</v>
      </c>
      <c r="FZ10" s="8" t="s">
        <v>2912</v>
      </c>
      <c r="GA10" s="8" t="s">
        <v>2913</v>
      </c>
      <c r="GB10" s="8" t="s">
        <v>2914</v>
      </c>
      <c r="GC10" s="8" t="s">
        <v>2915</v>
      </c>
      <c r="GD10" s="8" t="s">
        <v>2916</v>
      </c>
      <c r="GE10" s="8" t="s">
        <v>2917</v>
      </c>
      <c r="GF10" s="8" t="s">
        <v>2918</v>
      </c>
      <c r="GG10" s="8" t="s">
        <v>2919</v>
      </c>
      <c r="GH10" s="8" t="s">
        <v>2920</v>
      </c>
      <c r="GI10" s="8" t="s">
        <v>2921</v>
      </c>
      <c r="GJ10" s="8" t="s">
        <v>2922</v>
      </c>
      <c r="GK10" s="8" t="s">
        <v>2923</v>
      </c>
      <c r="GL10" s="8" t="s">
        <v>2924</v>
      </c>
      <c r="GM10" s="8" t="s">
        <v>2925</v>
      </c>
      <c r="GN10" s="8" t="s">
        <v>2926</v>
      </c>
      <c r="GO10" s="8" t="s">
        <v>2927</v>
      </c>
      <c r="GP10" s="8" t="s">
        <v>2928</v>
      </c>
      <c r="GQ10" s="8" t="s">
        <v>2929</v>
      </c>
      <c r="GR10" s="8" t="s">
        <v>2930</v>
      </c>
      <c r="GS10" s="8" t="s">
        <v>2931</v>
      </c>
      <c r="GT10" s="8" t="s">
        <v>2932</v>
      </c>
      <c r="GU10" s="8" t="s">
        <v>2933</v>
      </c>
      <c r="GV10" s="8" t="s">
        <v>2934</v>
      </c>
      <c r="GW10" s="8" t="s">
        <v>2935</v>
      </c>
      <c r="GX10" s="8" t="s">
        <v>2936</v>
      </c>
      <c r="GY10" s="8" t="s">
        <v>2937</v>
      </c>
      <c r="GZ10" s="8" t="s">
        <v>2938</v>
      </c>
      <c r="HA10" s="8" t="s">
        <v>2939</v>
      </c>
      <c r="HB10" s="8" t="s">
        <v>2940</v>
      </c>
      <c r="HC10" s="8" t="s">
        <v>2941</v>
      </c>
      <c r="HD10" s="8" t="s">
        <v>2942</v>
      </c>
      <c r="HE10" s="8" t="s">
        <v>2943</v>
      </c>
      <c r="HF10" s="8" t="s">
        <v>2944</v>
      </c>
      <c r="HG10" s="8" t="s">
        <v>2945</v>
      </c>
      <c r="HH10" s="8" t="s">
        <v>2946</v>
      </c>
      <c r="HI10" s="8" t="s">
        <v>2947</v>
      </c>
      <c r="HJ10" s="8" t="s">
        <v>2948</v>
      </c>
      <c r="HK10" s="8" t="s">
        <v>2949</v>
      </c>
      <c r="HL10" s="8" t="s">
        <v>2950</v>
      </c>
      <c r="HM10" s="8" t="s">
        <v>2951</v>
      </c>
    </row>
    <row r="11" spans="1:221">
      <c r="A11" s="10">
        <v>42036</v>
      </c>
      <c r="B11" s="9">
        <v>23.268999999999998</v>
      </c>
      <c r="C11" s="9">
        <v>246.65600000000001</v>
      </c>
      <c r="D11" s="9">
        <v>129.55199999999999</v>
      </c>
      <c r="E11" s="9">
        <v>117.104</v>
      </c>
      <c r="F11" s="9">
        <v>169.89099999999999</v>
      </c>
      <c r="G11" s="9">
        <v>74.921000000000006</v>
      </c>
      <c r="H11" s="9">
        <v>94.97</v>
      </c>
      <c r="I11" s="9">
        <v>25.187999999999999</v>
      </c>
      <c r="J11" s="9">
        <v>8.8529999999999998</v>
      </c>
      <c r="K11" s="9">
        <v>16.334</v>
      </c>
      <c r="L11" s="9">
        <v>168.83799999999999</v>
      </c>
      <c r="M11" s="9">
        <v>87.3</v>
      </c>
      <c r="N11" s="9">
        <v>81.537999999999997</v>
      </c>
      <c r="O11" s="9">
        <v>128.90799999999999</v>
      </c>
      <c r="P11" s="9">
        <v>69.525999999999996</v>
      </c>
      <c r="Q11" s="9">
        <v>59.381999999999998</v>
      </c>
      <c r="R11" s="9">
        <v>10.093</v>
      </c>
      <c r="S11" s="9">
        <v>4.8129999999999997</v>
      </c>
      <c r="T11" s="9">
        <v>5.2789999999999999</v>
      </c>
      <c r="U11" s="9">
        <v>5.008</v>
      </c>
      <c r="V11" s="9">
        <v>1.8180000000000001</v>
      </c>
      <c r="W11" s="9">
        <v>3.19</v>
      </c>
      <c r="X11" s="9">
        <v>3.476</v>
      </c>
      <c r="Y11" s="9">
        <v>1.6459999999999999</v>
      </c>
      <c r="Z11" s="9">
        <v>1.83</v>
      </c>
      <c r="AA11" s="9">
        <v>5.1559999999999997</v>
      </c>
      <c r="AB11" s="9">
        <v>2.1829999999999998</v>
      </c>
      <c r="AC11" s="9">
        <v>2.9729999999999999</v>
      </c>
      <c r="AD11" s="9">
        <v>4.7229999999999999</v>
      </c>
      <c r="AE11" s="9">
        <v>1.8180000000000001</v>
      </c>
      <c r="AF11" s="9">
        <v>2.9049999999999998</v>
      </c>
      <c r="AG11" s="9">
        <v>30.582999999999998</v>
      </c>
      <c r="AH11" s="9">
        <v>16.471</v>
      </c>
      <c r="AI11" s="9">
        <v>14.113</v>
      </c>
      <c r="AJ11" s="9">
        <v>98.325000000000003</v>
      </c>
      <c r="AK11" s="9">
        <v>53.055</v>
      </c>
      <c r="AL11" s="9">
        <v>45.268999999999998</v>
      </c>
      <c r="AM11" s="9">
        <v>28.132999999999999</v>
      </c>
      <c r="AN11" s="9">
        <v>14.629</v>
      </c>
      <c r="AO11" s="9">
        <v>13.505000000000001</v>
      </c>
      <c r="AP11" s="9">
        <v>84.632000000000005</v>
      </c>
      <c r="AQ11" s="9">
        <v>44.639000000000003</v>
      </c>
      <c r="AR11" s="9">
        <v>39.993000000000002</v>
      </c>
      <c r="AS11" s="9">
        <v>4.8049999999999997</v>
      </c>
      <c r="AT11" s="9">
        <v>2.165</v>
      </c>
      <c r="AU11" s="9">
        <v>2.64</v>
      </c>
      <c r="AV11" s="9">
        <v>136.80099999999999</v>
      </c>
      <c r="AW11" s="9">
        <v>73.754000000000005</v>
      </c>
      <c r="AX11" s="9">
        <v>63.046999999999997</v>
      </c>
      <c r="AY11" s="9">
        <v>116.384</v>
      </c>
      <c r="AZ11" s="9">
        <v>62.631999999999998</v>
      </c>
      <c r="BA11" s="9">
        <v>53.752000000000002</v>
      </c>
      <c r="BB11" s="9">
        <v>109.736</v>
      </c>
      <c r="BC11" s="9">
        <v>58.802</v>
      </c>
      <c r="BD11" s="9">
        <v>50.933999999999997</v>
      </c>
      <c r="BE11" s="9">
        <v>29.05</v>
      </c>
      <c r="BF11" s="9">
        <v>15.308999999999999</v>
      </c>
      <c r="BG11" s="9">
        <v>13.741</v>
      </c>
      <c r="BH11" s="9">
        <v>19.045000000000002</v>
      </c>
      <c r="BI11" s="9">
        <v>9.9969999999999999</v>
      </c>
      <c r="BJ11" s="9">
        <v>9.048</v>
      </c>
      <c r="BK11" s="9">
        <v>11.151999999999999</v>
      </c>
      <c r="BL11" s="9">
        <v>5.7690000000000001</v>
      </c>
      <c r="BM11" s="9">
        <v>5.3819999999999997</v>
      </c>
      <c r="BN11" s="9">
        <v>4.3460000000000001</v>
      </c>
      <c r="BO11" s="9">
        <v>2.4860000000000002</v>
      </c>
      <c r="BP11" s="9">
        <v>1.86</v>
      </c>
      <c r="BQ11" s="9">
        <v>35.582999999999998</v>
      </c>
      <c r="BR11" s="9">
        <v>15.288</v>
      </c>
      <c r="BS11" s="9">
        <v>20.295999999999999</v>
      </c>
      <c r="BT11" s="9">
        <v>9.016</v>
      </c>
      <c r="BU11" s="9">
        <v>3.5070000000000001</v>
      </c>
      <c r="BV11" s="9">
        <v>5.51</v>
      </c>
      <c r="BW11" s="9">
        <v>2.2010000000000001</v>
      </c>
      <c r="BX11" s="9">
        <v>1.056</v>
      </c>
      <c r="BY11" s="9">
        <v>1.1459999999999999</v>
      </c>
      <c r="BZ11" s="9">
        <v>7.6710000000000003</v>
      </c>
      <c r="CA11" s="9">
        <v>2.9929999999999999</v>
      </c>
      <c r="CB11" s="9">
        <v>4.6769999999999996</v>
      </c>
      <c r="CC11" s="9">
        <v>1.73</v>
      </c>
      <c r="CD11" s="9">
        <v>0.76900000000000002</v>
      </c>
      <c r="CE11" s="9">
        <v>0.96099999999999997</v>
      </c>
      <c r="CF11" s="9">
        <v>5.4240000000000004</v>
      </c>
      <c r="CG11" s="9">
        <v>2.1459999999999999</v>
      </c>
      <c r="CH11" s="9">
        <v>3.278</v>
      </c>
      <c r="CI11" s="9">
        <v>0.47399999999999998</v>
      </c>
      <c r="CJ11" s="9">
        <v>0.28499999999999998</v>
      </c>
      <c r="CK11" s="9">
        <v>0.19</v>
      </c>
      <c r="CL11" s="9">
        <v>1.3460000000000001</v>
      </c>
      <c r="CM11" s="9">
        <v>0.51400000000000001</v>
      </c>
      <c r="CN11" s="9">
        <v>0.83199999999999996</v>
      </c>
      <c r="CO11" s="9">
        <v>1.419</v>
      </c>
      <c r="CP11" s="9">
        <v>7.0999999999999994E-2</v>
      </c>
      <c r="CQ11" s="9">
        <v>1.349</v>
      </c>
      <c r="CR11" s="9">
        <v>18.428000000000001</v>
      </c>
      <c r="CS11" s="9">
        <v>7.3289999999999997</v>
      </c>
      <c r="CT11" s="9">
        <v>11.099</v>
      </c>
      <c r="CU11" s="9">
        <v>13.363</v>
      </c>
      <c r="CV11" s="9">
        <v>5.9930000000000003</v>
      </c>
      <c r="CW11" s="9">
        <v>7.37</v>
      </c>
      <c r="CX11" s="9">
        <v>2.4689999999999999</v>
      </c>
      <c r="CY11" s="9">
        <v>1.381</v>
      </c>
      <c r="CZ11" s="9">
        <v>1.0880000000000001</v>
      </c>
      <c r="DA11" s="9">
        <v>10.894</v>
      </c>
      <c r="DB11" s="9">
        <v>4.6120000000000001</v>
      </c>
      <c r="DC11" s="9">
        <v>6.282</v>
      </c>
      <c r="DD11" s="9">
        <v>131.37700000000001</v>
      </c>
      <c r="DE11" s="9">
        <v>70.906999999999996</v>
      </c>
      <c r="DF11" s="9">
        <v>60.469000000000001</v>
      </c>
      <c r="DG11" s="9">
        <v>37.460999999999999</v>
      </c>
      <c r="DH11" s="9">
        <v>16.393000000000001</v>
      </c>
      <c r="DI11" s="9">
        <v>21.068000000000001</v>
      </c>
      <c r="DJ11" s="9">
        <v>7.327</v>
      </c>
      <c r="DK11" s="9">
        <v>2.915</v>
      </c>
      <c r="DL11" s="9">
        <v>4.4109999999999996</v>
      </c>
      <c r="DM11" s="9">
        <v>310.286</v>
      </c>
      <c r="DN11" s="9">
        <v>151.71600000000001</v>
      </c>
      <c r="DO11" s="9">
        <v>158.57</v>
      </c>
      <c r="DP11" s="9">
        <v>211.03899999999999</v>
      </c>
      <c r="DQ11" s="9">
        <v>108.26</v>
      </c>
      <c r="DR11" s="9">
        <v>102.779</v>
      </c>
      <c r="DS11" s="9">
        <v>25.297000000000001</v>
      </c>
      <c r="DT11" s="9">
        <v>14.333</v>
      </c>
      <c r="DU11" s="9">
        <v>10.964</v>
      </c>
      <c r="DV11" s="9">
        <v>14.542999999999999</v>
      </c>
      <c r="DW11" s="9">
        <v>6.415</v>
      </c>
      <c r="DX11" s="9">
        <v>8.1289999999999996</v>
      </c>
      <c r="DY11" s="9">
        <v>6.7050000000000001</v>
      </c>
      <c r="DZ11" s="9">
        <v>2.7879999999999998</v>
      </c>
      <c r="EA11" s="9">
        <v>3.9169999999999998</v>
      </c>
      <c r="EB11" s="9">
        <v>15.023</v>
      </c>
      <c r="EC11" s="9">
        <v>6.7629999999999999</v>
      </c>
      <c r="ED11" s="9">
        <v>8.26</v>
      </c>
      <c r="EE11" s="9">
        <v>13.657999999999999</v>
      </c>
      <c r="EF11" s="9">
        <v>5.87</v>
      </c>
      <c r="EG11" s="9">
        <v>7.7869999999999999</v>
      </c>
      <c r="EH11" s="9">
        <v>39.023000000000003</v>
      </c>
      <c r="EI11" s="9">
        <v>19.388999999999999</v>
      </c>
      <c r="EJ11" s="9">
        <v>19.634</v>
      </c>
      <c r="EK11" s="9">
        <v>172.01599999999999</v>
      </c>
      <c r="EL11" s="9">
        <v>88.87</v>
      </c>
      <c r="EM11" s="9">
        <v>83.146000000000001</v>
      </c>
      <c r="EN11" s="9">
        <v>36.530999999999999</v>
      </c>
      <c r="EO11" s="9">
        <v>18.315000000000001</v>
      </c>
      <c r="EP11" s="9">
        <v>18.216000000000001</v>
      </c>
      <c r="EQ11" s="9">
        <v>152.755</v>
      </c>
      <c r="ER11" s="9">
        <v>76.197999999999993</v>
      </c>
      <c r="ES11" s="9">
        <v>76.557000000000002</v>
      </c>
      <c r="ET11" s="9">
        <v>21.257000000000001</v>
      </c>
      <c r="EU11" s="9">
        <v>12.048</v>
      </c>
      <c r="EV11" s="9">
        <v>9.2089999999999996</v>
      </c>
      <c r="EW11" s="9">
        <v>226.739</v>
      </c>
      <c r="EX11" s="9">
        <v>115.517</v>
      </c>
      <c r="EY11" s="9">
        <v>111.223</v>
      </c>
      <c r="EZ11" s="9">
        <v>205.67099999999999</v>
      </c>
      <c r="FA11" s="9">
        <v>106.611</v>
      </c>
      <c r="FB11" s="9">
        <v>99.06</v>
      </c>
      <c r="FC11" s="9">
        <v>191.48099999999999</v>
      </c>
      <c r="FD11" s="9">
        <v>99.863</v>
      </c>
      <c r="FE11" s="9">
        <v>91.617999999999995</v>
      </c>
      <c r="FF11" s="9">
        <v>55.152000000000001</v>
      </c>
      <c r="FG11" s="9">
        <v>29.134</v>
      </c>
      <c r="FH11" s="9">
        <v>26.018000000000001</v>
      </c>
      <c r="FI11" s="9">
        <v>34.441000000000003</v>
      </c>
      <c r="FJ11" s="9">
        <v>18.015999999999998</v>
      </c>
      <c r="FK11" s="9">
        <v>16.423999999999999</v>
      </c>
      <c r="FL11" s="9">
        <v>18.739999999999998</v>
      </c>
      <c r="FM11" s="9">
        <v>10.759</v>
      </c>
      <c r="FN11" s="9">
        <v>7.9809999999999999</v>
      </c>
      <c r="FO11" s="9">
        <v>10.048999999999999</v>
      </c>
      <c r="FP11" s="9">
        <v>4.702</v>
      </c>
      <c r="FQ11" s="9">
        <v>5.3470000000000004</v>
      </c>
      <c r="FR11" s="9">
        <v>89.198999999999998</v>
      </c>
      <c r="FS11" s="9">
        <v>38.755000000000003</v>
      </c>
      <c r="FT11" s="9">
        <v>50.444000000000003</v>
      </c>
      <c r="FU11" s="9">
        <v>25.196000000000002</v>
      </c>
      <c r="FV11" s="9">
        <v>10.7</v>
      </c>
      <c r="FW11" s="9">
        <v>14.497</v>
      </c>
      <c r="FX11" s="9">
        <v>6.3230000000000004</v>
      </c>
      <c r="FY11" s="9">
        <v>3.0529999999999999</v>
      </c>
      <c r="FZ11" s="9">
        <v>3.2690000000000001</v>
      </c>
      <c r="GA11" s="9">
        <v>20.681000000000001</v>
      </c>
      <c r="GB11" s="9">
        <v>9.5050000000000008</v>
      </c>
      <c r="GC11" s="9">
        <v>11.176</v>
      </c>
      <c r="GD11" s="9">
        <v>2.6629999999999998</v>
      </c>
      <c r="GE11" s="9">
        <v>0.99199999999999999</v>
      </c>
      <c r="GF11" s="9">
        <v>1.67</v>
      </c>
      <c r="GG11" s="9">
        <v>17.305</v>
      </c>
      <c r="GH11" s="9">
        <v>8.36</v>
      </c>
      <c r="GI11" s="9">
        <v>8.9459999999999997</v>
      </c>
      <c r="GJ11" s="9">
        <v>1.034</v>
      </c>
      <c r="GK11" s="9">
        <v>0.39100000000000001</v>
      </c>
      <c r="GL11" s="9">
        <v>0.64300000000000002</v>
      </c>
      <c r="GM11" s="9">
        <v>4.5149999999999997</v>
      </c>
      <c r="GN11" s="9">
        <v>1.1950000000000001</v>
      </c>
      <c r="GO11" s="9">
        <v>3.32</v>
      </c>
      <c r="GP11" s="9">
        <v>2.9929999999999999</v>
      </c>
      <c r="GQ11" s="9">
        <v>0.31</v>
      </c>
      <c r="GR11" s="9">
        <v>2.6829999999999998</v>
      </c>
      <c r="GS11" s="9">
        <v>44.847000000000001</v>
      </c>
      <c r="GT11" s="9">
        <v>21.876999999999999</v>
      </c>
      <c r="GU11" s="9">
        <v>22.969000000000001</v>
      </c>
      <c r="GV11" s="9">
        <v>35.244999999999997</v>
      </c>
      <c r="GW11" s="9">
        <v>15.401999999999999</v>
      </c>
      <c r="GX11" s="9">
        <v>19.843</v>
      </c>
      <c r="GY11" s="9">
        <v>4.335</v>
      </c>
      <c r="GZ11" s="9">
        <v>1.8</v>
      </c>
      <c r="HA11" s="9">
        <v>2.5339999999999998</v>
      </c>
      <c r="HB11" s="9">
        <v>30.91</v>
      </c>
      <c r="HC11" s="9">
        <v>13.601000000000001</v>
      </c>
      <c r="HD11" s="9">
        <v>17.309000000000001</v>
      </c>
      <c r="HE11" s="9">
        <v>215.37299999999999</v>
      </c>
      <c r="HF11" s="9">
        <v>110.06</v>
      </c>
      <c r="HG11" s="9">
        <v>105.313</v>
      </c>
      <c r="HH11" s="9">
        <v>94.912999999999997</v>
      </c>
      <c r="HI11" s="9">
        <v>41.655999999999999</v>
      </c>
      <c r="HJ11" s="9">
        <v>53.256999999999998</v>
      </c>
      <c r="HK11" s="9">
        <v>20.029</v>
      </c>
      <c r="HL11" s="9">
        <v>9.3629999999999995</v>
      </c>
      <c r="HM11" s="9">
        <v>10.666</v>
      </c>
    </row>
    <row r="12" spans="1:221">
      <c r="A12" s="10">
        <v>42401</v>
      </c>
      <c r="B12" s="9">
        <v>21.887</v>
      </c>
      <c r="C12" s="9">
        <v>242.84800000000001</v>
      </c>
      <c r="D12" s="9">
        <v>128.22399999999999</v>
      </c>
      <c r="E12" s="9">
        <v>114.625</v>
      </c>
      <c r="F12" s="9">
        <v>174.20099999999999</v>
      </c>
      <c r="G12" s="9">
        <v>77.260999999999996</v>
      </c>
      <c r="H12" s="9">
        <v>96.94</v>
      </c>
      <c r="I12" s="9">
        <v>23.54</v>
      </c>
      <c r="J12" s="9">
        <v>10.404999999999999</v>
      </c>
      <c r="K12" s="9">
        <v>13.135</v>
      </c>
      <c r="L12" s="9">
        <v>167.05</v>
      </c>
      <c r="M12" s="9">
        <v>85.037999999999997</v>
      </c>
      <c r="N12" s="9">
        <v>82.012</v>
      </c>
      <c r="O12" s="9">
        <v>127.596</v>
      </c>
      <c r="P12" s="9">
        <v>67.454999999999998</v>
      </c>
      <c r="Q12" s="9">
        <v>60.140999999999998</v>
      </c>
      <c r="R12" s="9">
        <v>11.157999999999999</v>
      </c>
      <c r="S12" s="9">
        <v>5.7450000000000001</v>
      </c>
      <c r="T12" s="9">
        <v>5.4130000000000003</v>
      </c>
      <c r="U12" s="9">
        <v>5.2939999999999996</v>
      </c>
      <c r="V12" s="9">
        <v>1.7769999999999999</v>
      </c>
      <c r="W12" s="9">
        <v>3.5169999999999999</v>
      </c>
      <c r="X12" s="9">
        <v>3.952</v>
      </c>
      <c r="Y12" s="9">
        <v>1.5409999999999999</v>
      </c>
      <c r="Z12" s="9">
        <v>2.411</v>
      </c>
      <c r="AA12" s="9">
        <v>5.8760000000000003</v>
      </c>
      <c r="AB12" s="9">
        <v>2.423</v>
      </c>
      <c r="AC12" s="9">
        <v>3.4529999999999998</v>
      </c>
      <c r="AD12" s="9">
        <v>5.077</v>
      </c>
      <c r="AE12" s="9">
        <v>1.708</v>
      </c>
      <c r="AF12" s="9">
        <v>3.37</v>
      </c>
      <c r="AG12" s="9">
        <v>21.97</v>
      </c>
      <c r="AH12" s="9">
        <v>10.47</v>
      </c>
      <c r="AI12" s="9">
        <v>11.5</v>
      </c>
      <c r="AJ12" s="9">
        <v>105.626</v>
      </c>
      <c r="AK12" s="9">
        <v>56.984999999999999</v>
      </c>
      <c r="AL12" s="9">
        <v>48.640999999999998</v>
      </c>
      <c r="AM12" s="9">
        <v>20.228999999999999</v>
      </c>
      <c r="AN12" s="9">
        <v>9.4350000000000005</v>
      </c>
      <c r="AO12" s="9">
        <v>10.792999999999999</v>
      </c>
      <c r="AP12" s="9">
        <v>90.242000000000004</v>
      </c>
      <c r="AQ12" s="9">
        <v>46.642000000000003</v>
      </c>
      <c r="AR12" s="9">
        <v>43.6</v>
      </c>
      <c r="AS12" s="9">
        <v>6.3849999999999998</v>
      </c>
      <c r="AT12" s="9">
        <v>2.7349999999999999</v>
      </c>
      <c r="AU12" s="9">
        <v>3.65</v>
      </c>
      <c r="AV12" s="9">
        <v>135.071</v>
      </c>
      <c r="AW12" s="9">
        <v>71.801000000000002</v>
      </c>
      <c r="AX12" s="9">
        <v>63.27</v>
      </c>
      <c r="AY12" s="9">
        <v>119.60299999999999</v>
      </c>
      <c r="AZ12" s="9">
        <v>64.102999999999994</v>
      </c>
      <c r="BA12" s="9">
        <v>55.499000000000002</v>
      </c>
      <c r="BB12" s="9">
        <v>112.779</v>
      </c>
      <c r="BC12" s="9">
        <v>60.527000000000001</v>
      </c>
      <c r="BD12" s="9">
        <v>52.252000000000002</v>
      </c>
      <c r="BE12" s="9">
        <v>23.806000000000001</v>
      </c>
      <c r="BF12" s="9">
        <v>12.224</v>
      </c>
      <c r="BG12" s="9">
        <v>11.582000000000001</v>
      </c>
      <c r="BH12" s="9">
        <v>15.465999999999999</v>
      </c>
      <c r="BI12" s="9">
        <v>8.3070000000000004</v>
      </c>
      <c r="BJ12" s="9">
        <v>7.1580000000000004</v>
      </c>
      <c r="BK12" s="9">
        <v>7.99</v>
      </c>
      <c r="BL12" s="9">
        <v>3.9620000000000002</v>
      </c>
      <c r="BM12" s="9">
        <v>4.0289999999999999</v>
      </c>
      <c r="BN12" s="9">
        <v>5.226</v>
      </c>
      <c r="BO12" s="9">
        <v>2.9830000000000001</v>
      </c>
      <c r="BP12" s="9">
        <v>2.2440000000000002</v>
      </c>
      <c r="BQ12" s="9">
        <v>34.228000000000002</v>
      </c>
      <c r="BR12" s="9">
        <v>14.6</v>
      </c>
      <c r="BS12" s="9">
        <v>19.628</v>
      </c>
      <c r="BT12" s="9">
        <v>8.61</v>
      </c>
      <c r="BU12" s="9">
        <v>3.6349999999999998</v>
      </c>
      <c r="BV12" s="9">
        <v>4.976</v>
      </c>
      <c r="BW12" s="9">
        <v>2.532</v>
      </c>
      <c r="BX12" s="9">
        <v>1.3140000000000001</v>
      </c>
      <c r="BY12" s="9">
        <v>1.218</v>
      </c>
      <c r="BZ12" s="9">
        <v>7.33</v>
      </c>
      <c r="CA12" s="9">
        <v>3.1539999999999999</v>
      </c>
      <c r="CB12" s="9">
        <v>4.1749999999999998</v>
      </c>
      <c r="CC12" s="9">
        <v>1.423</v>
      </c>
      <c r="CD12" s="9">
        <v>0.73599999999999999</v>
      </c>
      <c r="CE12" s="9">
        <v>0.68700000000000006</v>
      </c>
      <c r="CF12" s="9">
        <v>4.7370000000000001</v>
      </c>
      <c r="CG12" s="9">
        <v>1.8440000000000001</v>
      </c>
      <c r="CH12" s="9">
        <v>2.8940000000000001</v>
      </c>
      <c r="CI12" s="9">
        <v>0.37</v>
      </c>
      <c r="CJ12" s="9">
        <v>0</v>
      </c>
      <c r="CK12" s="9">
        <v>0.37</v>
      </c>
      <c r="CL12" s="9">
        <v>1.3620000000000001</v>
      </c>
      <c r="CM12" s="9">
        <v>0.56200000000000006</v>
      </c>
      <c r="CN12" s="9">
        <v>0.8</v>
      </c>
      <c r="CO12" s="9">
        <v>1.657</v>
      </c>
      <c r="CP12" s="9">
        <v>0</v>
      </c>
      <c r="CQ12" s="9">
        <v>1.657</v>
      </c>
      <c r="CR12" s="9">
        <v>17.684000000000001</v>
      </c>
      <c r="CS12" s="9">
        <v>7.8719999999999999</v>
      </c>
      <c r="CT12" s="9">
        <v>9.8119999999999994</v>
      </c>
      <c r="CU12" s="9">
        <v>13.917999999999999</v>
      </c>
      <c r="CV12" s="9">
        <v>6.6989999999999998</v>
      </c>
      <c r="CW12" s="9">
        <v>7.2190000000000003</v>
      </c>
      <c r="CX12" s="9">
        <v>2.3439999999999999</v>
      </c>
      <c r="CY12" s="9">
        <v>1.2969999999999999</v>
      </c>
      <c r="CZ12" s="9">
        <v>1.0469999999999999</v>
      </c>
      <c r="DA12" s="9">
        <v>11.573</v>
      </c>
      <c r="DB12" s="9">
        <v>5.4009999999999998</v>
      </c>
      <c r="DC12" s="9">
        <v>6.1719999999999997</v>
      </c>
      <c r="DD12" s="9">
        <v>129.94</v>
      </c>
      <c r="DE12" s="9">
        <v>68.751999999999995</v>
      </c>
      <c r="DF12" s="9">
        <v>61.188000000000002</v>
      </c>
      <c r="DG12" s="9">
        <v>37.11</v>
      </c>
      <c r="DH12" s="9">
        <v>16.286000000000001</v>
      </c>
      <c r="DI12" s="9">
        <v>20.824000000000002</v>
      </c>
      <c r="DJ12" s="9">
        <v>6.63</v>
      </c>
      <c r="DK12" s="9">
        <v>2.8940000000000001</v>
      </c>
      <c r="DL12" s="9">
        <v>3.7360000000000002</v>
      </c>
      <c r="DM12" s="9">
        <v>315.33100000000002</v>
      </c>
      <c r="DN12" s="9">
        <v>152.55799999999999</v>
      </c>
      <c r="DO12" s="9">
        <v>162.773</v>
      </c>
      <c r="DP12" s="9">
        <v>215.477</v>
      </c>
      <c r="DQ12" s="9">
        <v>108.14700000000001</v>
      </c>
      <c r="DR12" s="9">
        <v>107.33</v>
      </c>
      <c r="DS12" s="9">
        <v>25.007000000000001</v>
      </c>
      <c r="DT12" s="9">
        <v>12.116</v>
      </c>
      <c r="DU12" s="9">
        <v>12.891</v>
      </c>
      <c r="DV12" s="9">
        <v>14.920999999999999</v>
      </c>
      <c r="DW12" s="9">
        <v>5.0970000000000004</v>
      </c>
      <c r="DX12" s="9">
        <v>9.8249999999999993</v>
      </c>
      <c r="DY12" s="9">
        <v>8.1189999999999998</v>
      </c>
      <c r="DZ12" s="9">
        <v>3.6070000000000002</v>
      </c>
      <c r="EA12" s="9">
        <v>4.5129999999999999</v>
      </c>
      <c r="EB12" s="9">
        <v>14.26</v>
      </c>
      <c r="EC12" s="9">
        <v>5.3860000000000001</v>
      </c>
      <c r="ED12" s="9">
        <v>8.8740000000000006</v>
      </c>
      <c r="EE12" s="9">
        <v>13.625</v>
      </c>
      <c r="EF12" s="9">
        <v>4.7510000000000003</v>
      </c>
      <c r="EG12" s="9">
        <v>8.8740000000000006</v>
      </c>
      <c r="EH12" s="9">
        <v>45.808</v>
      </c>
      <c r="EI12" s="9">
        <v>22.677</v>
      </c>
      <c r="EJ12" s="9">
        <v>23.132000000000001</v>
      </c>
      <c r="EK12" s="9">
        <v>169.66800000000001</v>
      </c>
      <c r="EL12" s="9">
        <v>85.47</v>
      </c>
      <c r="EM12" s="9">
        <v>84.197999999999993</v>
      </c>
      <c r="EN12" s="9">
        <v>43.246000000000002</v>
      </c>
      <c r="EO12" s="9">
        <v>21.146000000000001</v>
      </c>
      <c r="EP12" s="9">
        <v>22.1</v>
      </c>
      <c r="EQ12" s="9">
        <v>148.87700000000001</v>
      </c>
      <c r="ER12" s="9">
        <v>71.173000000000002</v>
      </c>
      <c r="ES12" s="9">
        <v>77.703999999999994</v>
      </c>
      <c r="ET12" s="9">
        <v>19.902999999999999</v>
      </c>
      <c r="EU12" s="9">
        <v>8.452</v>
      </c>
      <c r="EV12" s="9">
        <v>11.451000000000001</v>
      </c>
      <c r="EW12" s="9">
        <v>230.10499999999999</v>
      </c>
      <c r="EX12" s="9">
        <v>114.82</v>
      </c>
      <c r="EY12" s="9">
        <v>115.285</v>
      </c>
      <c r="EZ12" s="9">
        <v>207.185</v>
      </c>
      <c r="FA12" s="9">
        <v>103.864</v>
      </c>
      <c r="FB12" s="9">
        <v>103.321</v>
      </c>
      <c r="FC12" s="9">
        <v>196.63</v>
      </c>
      <c r="FD12" s="9">
        <v>99.275999999999996</v>
      </c>
      <c r="FE12" s="9">
        <v>97.353999999999999</v>
      </c>
      <c r="FF12" s="9">
        <v>60.47</v>
      </c>
      <c r="FG12" s="9">
        <v>28.927</v>
      </c>
      <c r="FH12" s="9">
        <v>31.542999999999999</v>
      </c>
      <c r="FI12" s="9">
        <v>39.963000000000001</v>
      </c>
      <c r="FJ12" s="9">
        <v>19.553999999999998</v>
      </c>
      <c r="FK12" s="9">
        <v>20.408999999999999</v>
      </c>
      <c r="FL12" s="9">
        <v>25.335000000000001</v>
      </c>
      <c r="FM12" s="9">
        <v>12.881</v>
      </c>
      <c r="FN12" s="9">
        <v>12.454000000000001</v>
      </c>
      <c r="FO12" s="9">
        <v>10.249000000000001</v>
      </c>
      <c r="FP12" s="9">
        <v>5.8869999999999996</v>
      </c>
      <c r="FQ12" s="9">
        <v>4.3620000000000001</v>
      </c>
      <c r="FR12" s="9">
        <v>89.605000000000004</v>
      </c>
      <c r="FS12" s="9">
        <v>38.524000000000001</v>
      </c>
      <c r="FT12" s="9">
        <v>51.081000000000003</v>
      </c>
      <c r="FU12" s="9">
        <v>23.041</v>
      </c>
      <c r="FV12" s="9">
        <v>8.7750000000000004</v>
      </c>
      <c r="FW12" s="9">
        <v>14.266</v>
      </c>
      <c r="FX12" s="9">
        <v>6.3029999999999999</v>
      </c>
      <c r="FY12" s="9">
        <v>2.4159999999999999</v>
      </c>
      <c r="FZ12" s="9">
        <v>3.887</v>
      </c>
      <c r="GA12" s="9">
        <v>19.535</v>
      </c>
      <c r="GB12" s="9">
        <v>7.33</v>
      </c>
      <c r="GC12" s="9">
        <v>12.205</v>
      </c>
      <c r="GD12" s="9">
        <v>2.6789999999999998</v>
      </c>
      <c r="GE12" s="9">
        <v>0.79700000000000004</v>
      </c>
      <c r="GF12" s="9">
        <v>1.8819999999999999</v>
      </c>
      <c r="GG12" s="9">
        <v>15.398</v>
      </c>
      <c r="GH12" s="9">
        <v>5.835</v>
      </c>
      <c r="GI12" s="9">
        <v>9.5630000000000006</v>
      </c>
      <c r="GJ12" s="9">
        <v>0.876</v>
      </c>
      <c r="GK12" s="9">
        <v>0.15</v>
      </c>
      <c r="GL12" s="9">
        <v>0.72599999999999998</v>
      </c>
      <c r="GM12" s="9">
        <v>3.5059999999999998</v>
      </c>
      <c r="GN12" s="9">
        <v>1.444</v>
      </c>
      <c r="GO12" s="9">
        <v>2.0619999999999998</v>
      </c>
      <c r="GP12" s="9">
        <v>3.7330000000000001</v>
      </c>
      <c r="GQ12" s="9">
        <v>0</v>
      </c>
      <c r="GR12" s="9">
        <v>3.7330000000000001</v>
      </c>
      <c r="GS12" s="9">
        <v>41.466999999999999</v>
      </c>
      <c r="GT12" s="9">
        <v>19.298999999999999</v>
      </c>
      <c r="GU12" s="9">
        <v>22.167999999999999</v>
      </c>
      <c r="GV12" s="9">
        <v>33.29</v>
      </c>
      <c r="GW12" s="9">
        <v>14.661</v>
      </c>
      <c r="GX12" s="9">
        <v>18.629000000000001</v>
      </c>
      <c r="GY12" s="9">
        <v>4.7539999999999996</v>
      </c>
      <c r="GZ12" s="9">
        <v>1.514</v>
      </c>
      <c r="HA12" s="9">
        <v>3.24</v>
      </c>
      <c r="HB12" s="9">
        <v>28.536000000000001</v>
      </c>
      <c r="HC12" s="9">
        <v>13.147</v>
      </c>
      <c r="HD12" s="9">
        <v>15.388</v>
      </c>
      <c r="HE12" s="9">
        <v>220.23099999999999</v>
      </c>
      <c r="HF12" s="9">
        <v>109.661</v>
      </c>
      <c r="HG12" s="9">
        <v>110.57</v>
      </c>
      <c r="HH12" s="9">
        <v>95.1</v>
      </c>
      <c r="HI12" s="9">
        <v>42.896999999999998</v>
      </c>
      <c r="HJ12" s="9">
        <v>52.203000000000003</v>
      </c>
      <c r="HK12" s="9">
        <v>18.739000000000001</v>
      </c>
      <c r="HL12" s="9">
        <v>7.33</v>
      </c>
      <c r="HM12" s="9">
        <v>11.409000000000001</v>
      </c>
    </row>
    <row r="13" spans="1:221">
      <c r="A13" s="10">
        <v>42767</v>
      </c>
      <c r="B13" s="9">
        <v>24.489000000000001</v>
      </c>
      <c r="C13" s="9">
        <v>251.15600000000001</v>
      </c>
      <c r="D13" s="9">
        <v>131.29</v>
      </c>
      <c r="E13" s="9">
        <v>119.866</v>
      </c>
      <c r="F13" s="9">
        <v>174.72399999999999</v>
      </c>
      <c r="G13" s="9">
        <v>78.31</v>
      </c>
      <c r="H13" s="9">
        <v>96.414000000000001</v>
      </c>
      <c r="I13" s="9">
        <v>28.045999999999999</v>
      </c>
      <c r="J13" s="9">
        <v>10.451000000000001</v>
      </c>
      <c r="K13" s="9">
        <v>17.594000000000001</v>
      </c>
      <c r="L13" s="9">
        <v>179.86600000000001</v>
      </c>
      <c r="M13" s="9">
        <v>92.247</v>
      </c>
      <c r="N13" s="9">
        <v>87.619</v>
      </c>
      <c r="O13" s="9">
        <v>137.02099999999999</v>
      </c>
      <c r="P13" s="9">
        <v>74.265000000000001</v>
      </c>
      <c r="Q13" s="9">
        <v>62.756999999999998</v>
      </c>
      <c r="R13" s="9">
        <v>13.481999999999999</v>
      </c>
      <c r="S13" s="9">
        <v>8.4489999999999998</v>
      </c>
      <c r="T13" s="9">
        <v>5.0330000000000004</v>
      </c>
      <c r="U13" s="9">
        <v>6.0090000000000003</v>
      </c>
      <c r="V13" s="9">
        <v>3.0750000000000002</v>
      </c>
      <c r="W13" s="9">
        <v>2.9340000000000002</v>
      </c>
      <c r="X13" s="9">
        <v>4.0359999999999996</v>
      </c>
      <c r="Y13" s="9">
        <v>2.0840000000000001</v>
      </c>
      <c r="Z13" s="9">
        <v>1.952</v>
      </c>
      <c r="AA13" s="9">
        <v>6.3390000000000004</v>
      </c>
      <c r="AB13" s="9">
        <v>3.4020000000000001</v>
      </c>
      <c r="AC13" s="9">
        <v>2.9369999999999998</v>
      </c>
      <c r="AD13" s="9">
        <v>5.5179999999999998</v>
      </c>
      <c r="AE13" s="9">
        <v>2.6579999999999999</v>
      </c>
      <c r="AF13" s="9">
        <v>2.859</v>
      </c>
      <c r="AG13" s="9">
        <v>27.198</v>
      </c>
      <c r="AH13" s="9">
        <v>14.284000000000001</v>
      </c>
      <c r="AI13" s="9">
        <v>12.914</v>
      </c>
      <c r="AJ13" s="9">
        <v>109.824</v>
      </c>
      <c r="AK13" s="9">
        <v>59.981000000000002</v>
      </c>
      <c r="AL13" s="9">
        <v>49.841999999999999</v>
      </c>
      <c r="AM13" s="9">
        <v>25.814</v>
      </c>
      <c r="AN13" s="9">
        <v>13.478</v>
      </c>
      <c r="AO13" s="9">
        <v>12.335000000000001</v>
      </c>
      <c r="AP13" s="9">
        <v>96.899000000000001</v>
      </c>
      <c r="AQ13" s="9">
        <v>51.463000000000001</v>
      </c>
      <c r="AR13" s="9">
        <v>45.436</v>
      </c>
      <c r="AS13" s="9">
        <v>5.5030000000000001</v>
      </c>
      <c r="AT13" s="9">
        <v>2.5830000000000002</v>
      </c>
      <c r="AU13" s="9">
        <v>2.919</v>
      </c>
      <c r="AV13" s="9">
        <v>145.923</v>
      </c>
      <c r="AW13" s="9">
        <v>79.081999999999994</v>
      </c>
      <c r="AX13" s="9">
        <v>66.840999999999994</v>
      </c>
      <c r="AY13" s="9">
        <v>128.05699999999999</v>
      </c>
      <c r="AZ13" s="9">
        <v>69.150999999999996</v>
      </c>
      <c r="BA13" s="9">
        <v>58.905999999999999</v>
      </c>
      <c r="BB13" s="9">
        <v>120.208</v>
      </c>
      <c r="BC13" s="9">
        <v>65.094999999999999</v>
      </c>
      <c r="BD13" s="9">
        <v>55.113999999999997</v>
      </c>
      <c r="BE13" s="9">
        <v>27.789000000000001</v>
      </c>
      <c r="BF13" s="9">
        <v>14.2</v>
      </c>
      <c r="BG13" s="9">
        <v>13.589</v>
      </c>
      <c r="BH13" s="9">
        <v>20.169</v>
      </c>
      <c r="BI13" s="9">
        <v>10.862</v>
      </c>
      <c r="BJ13" s="9">
        <v>9.3079999999999998</v>
      </c>
      <c r="BK13" s="9">
        <v>11.268000000000001</v>
      </c>
      <c r="BL13" s="9">
        <v>6.0449999999999999</v>
      </c>
      <c r="BM13" s="9">
        <v>5.2229999999999999</v>
      </c>
      <c r="BN13" s="9">
        <v>4.5970000000000004</v>
      </c>
      <c r="BO13" s="9">
        <v>2.327</v>
      </c>
      <c r="BP13" s="9">
        <v>2.27</v>
      </c>
      <c r="BQ13" s="9">
        <v>38.247999999999998</v>
      </c>
      <c r="BR13" s="9">
        <v>15.654999999999999</v>
      </c>
      <c r="BS13" s="9">
        <v>22.593</v>
      </c>
      <c r="BT13" s="9">
        <v>11.362</v>
      </c>
      <c r="BU13" s="9">
        <v>4.3609999999999998</v>
      </c>
      <c r="BV13" s="9">
        <v>7.0010000000000003</v>
      </c>
      <c r="BW13" s="9">
        <v>4.016</v>
      </c>
      <c r="BX13" s="9">
        <v>2.12</v>
      </c>
      <c r="BY13" s="9">
        <v>1.895</v>
      </c>
      <c r="BZ13" s="9">
        <v>9.7989999999999995</v>
      </c>
      <c r="CA13" s="9">
        <v>3.7189999999999999</v>
      </c>
      <c r="CB13" s="9">
        <v>6.08</v>
      </c>
      <c r="CC13" s="9">
        <v>2.8130000000000002</v>
      </c>
      <c r="CD13" s="9">
        <v>1.48</v>
      </c>
      <c r="CE13" s="9">
        <v>1.3340000000000001</v>
      </c>
      <c r="CF13" s="9">
        <v>5.9660000000000002</v>
      </c>
      <c r="CG13" s="9">
        <v>1.585</v>
      </c>
      <c r="CH13" s="9">
        <v>4.3819999999999997</v>
      </c>
      <c r="CI13" s="9">
        <v>1.2210000000000001</v>
      </c>
      <c r="CJ13" s="9">
        <v>0.496</v>
      </c>
      <c r="CK13" s="9">
        <v>0.72499999999999998</v>
      </c>
      <c r="CL13" s="9">
        <v>1.6479999999999999</v>
      </c>
      <c r="CM13" s="9">
        <v>0.64200000000000002</v>
      </c>
      <c r="CN13" s="9">
        <v>1.0069999999999999</v>
      </c>
      <c r="CO13" s="9">
        <v>2.0390000000000001</v>
      </c>
      <c r="CP13" s="9">
        <v>0.129</v>
      </c>
      <c r="CQ13" s="9">
        <v>1.91</v>
      </c>
      <c r="CR13" s="9">
        <v>18.045999999999999</v>
      </c>
      <c r="CS13" s="9">
        <v>8.125</v>
      </c>
      <c r="CT13" s="9">
        <v>9.9209999999999994</v>
      </c>
      <c r="CU13" s="9">
        <v>16.044</v>
      </c>
      <c r="CV13" s="9">
        <v>6.6879999999999997</v>
      </c>
      <c r="CW13" s="9">
        <v>9.3569999999999993</v>
      </c>
      <c r="CX13" s="9">
        <v>3.476</v>
      </c>
      <c r="CY13" s="9">
        <v>1.823</v>
      </c>
      <c r="CZ13" s="9">
        <v>1.653</v>
      </c>
      <c r="DA13" s="9">
        <v>12.568</v>
      </c>
      <c r="DB13" s="9">
        <v>4.8650000000000002</v>
      </c>
      <c r="DC13" s="9">
        <v>7.7039999999999997</v>
      </c>
      <c r="DD13" s="9">
        <v>140.49700000000001</v>
      </c>
      <c r="DE13" s="9">
        <v>76.087999999999994</v>
      </c>
      <c r="DF13" s="9">
        <v>64.41</v>
      </c>
      <c r="DG13" s="9">
        <v>39.369</v>
      </c>
      <c r="DH13" s="9">
        <v>16.158999999999999</v>
      </c>
      <c r="DI13" s="9">
        <v>23.209</v>
      </c>
      <c r="DJ13" s="9">
        <v>8.5980000000000008</v>
      </c>
      <c r="DK13" s="9">
        <v>3.4209999999999998</v>
      </c>
      <c r="DL13" s="9">
        <v>5.1769999999999996</v>
      </c>
      <c r="DM13" s="9">
        <v>327.601</v>
      </c>
      <c r="DN13" s="9">
        <v>159.42099999999999</v>
      </c>
      <c r="DO13" s="9">
        <v>168.18</v>
      </c>
      <c r="DP13" s="9">
        <v>223.03100000000001</v>
      </c>
      <c r="DQ13" s="9">
        <v>113.34399999999999</v>
      </c>
      <c r="DR13" s="9">
        <v>109.68600000000001</v>
      </c>
      <c r="DS13" s="9">
        <v>23.306999999999999</v>
      </c>
      <c r="DT13" s="9">
        <v>11.917999999999999</v>
      </c>
      <c r="DU13" s="9">
        <v>11.388999999999999</v>
      </c>
      <c r="DV13" s="9">
        <v>15.765000000000001</v>
      </c>
      <c r="DW13" s="9">
        <v>6.0190000000000001</v>
      </c>
      <c r="DX13" s="9">
        <v>9.7449999999999992</v>
      </c>
      <c r="DY13" s="9">
        <v>6.8579999999999997</v>
      </c>
      <c r="DZ13" s="9">
        <v>3.3109999999999999</v>
      </c>
      <c r="EA13" s="9">
        <v>3.5470000000000002</v>
      </c>
      <c r="EB13" s="9">
        <v>14.888999999999999</v>
      </c>
      <c r="EC13" s="9">
        <v>6.3209999999999997</v>
      </c>
      <c r="ED13" s="9">
        <v>8.5679999999999996</v>
      </c>
      <c r="EE13" s="9">
        <v>14.147</v>
      </c>
      <c r="EF13" s="9">
        <v>6.0190000000000001</v>
      </c>
      <c r="EG13" s="9">
        <v>8.1280000000000001</v>
      </c>
      <c r="EH13" s="9">
        <v>43.503</v>
      </c>
      <c r="EI13" s="9">
        <v>20.577999999999999</v>
      </c>
      <c r="EJ13" s="9">
        <v>22.925000000000001</v>
      </c>
      <c r="EK13" s="9">
        <v>179.52799999999999</v>
      </c>
      <c r="EL13" s="9">
        <v>92.766000000000005</v>
      </c>
      <c r="EM13" s="9">
        <v>86.762</v>
      </c>
      <c r="EN13" s="9">
        <v>41.652999999999999</v>
      </c>
      <c r="EO13" s="9">
        <v>19.065000000000001</v>
      </c>
      <c r="EP13" s="9">
        <v>22.587</v>
      </c>
      <c r="EQ13" s="9">
        <v>155</v>
      </c>
      <c r="ER13" s="9">
        <v>77.643000000000001</v>
      </c>
      <c r="ES13" s="9">
        <v>77.358000000000004</v>
      </c>
      <c r="ET13" s="9">
        <v>22.547999999999998</v>
      </c>
      <c r="EU13" s="9">
        <v>12.012</v>
      </c>
      <c r="EV13" s="9">
        <v>10.536</v>
      </c>
      <c r="EW13" s="9">
        <v>241.06100000000001</v>
      </c>
      <c r="EX13" s="9">
        <v>121.85599999999999</v>
      </c>
      <c r="EY13" s="9">
        <v>119.205</v>
      </c>
      <c r="EZ13" s="9">
        <v>214.572</v>
      </c>
      <c r="FA13" s="9">
        <v>108.22799999999999</v>
      </c>
      <c r="FB13" s="9">
        <v>106.343</v>
      </c>
      <c r="FC13" s="9">
        <v>199.27699999999999</v>
      </c>
      <c r="FD13" s="9">
        <v>101.10299999999999</v>
      </c>
      <c r="FE13" s="9">
        <v>98.174000000000007</v>
      </c>
      <c r="FF13" s="9">
        <v>57.857999999999997</v>
      </c>
      <c r="FG13" s="9">
        <v>27.501999999999999</v>
      </c>
      <c r="FH13" s="9">
        <v>30.355</v>
      </c>
      <c r="FI13" s="9">
        <v>37.847000000000001</v>
      </c>
      <c r="FJ13" s="9">
        <v>17.821000000000002</v>
      </c>
      <c r="FK13" s="9">
        <v>20.024999999999999</v>
      </c>
      <c r="FL13" s="9">
        <v>19.815999999999999</v>
      </c>
      <c r="FM13" s="9">
        <v>9.3089999999999993</v>
      </c>
      <c r="FN13" s="9">
        <v>10.507</v>
      </c>
      <c r="FO13" s="9">
        <v>8.8759999999999994</v>
      </c>
      <c r="FP13" s="9">
        <v>4.5839999999999996</v>
      </c>
      <c r="FQ13" s="9">
        <v>4.2919999999999998</v>
      </c>
      <c r="FR13" s="9">
        <v>95.694000000000003</v>
      </c>
      <c r="FS13" s="9">
        <v>41.493000000000002</v>
      </c>
      <c r="FT13" s="9">
        <v>54.201000000000001</v>
      </c>
      <c r="FU13" s="9">
        <v>21.068999999999999</v>
      </c>
      <c r="FV13" s="9">
        <v>9.39</v>
      </c>
      <c r="FW13" s="9">
        <v>11.679</v>
      </c>
      <c r="FX13" s="9">
        <v>5.7619999999999996</v>
      </c>
      <c r="FY13" s="9">
        <v>3.4849999999999999</v>
      </c>
      <c r="FZ13" s="9">
        <v>2.2770000000000001</v>
      </c>
      <c r="GA13" s="9">
        <v>17.818999999999999</v>
      </c>
      <c r="GB13" s="9">
        <v>8.1470000000000002</v>
      </c>
      <c r="GC13" s="9">
        <v>9.6720000000000006</v>
      </c>
      <c r="GD13" s="9">
        <v>3.7160000000000002</v>
      </c>
      <c r="GE13" s="9">
        <v>1</v>
      </c>
      <c r="GF13" s="9">
        <v>2.7170000000000001</v>
      </c>
      <c r="GG13" s="9">
        <v>12.667999999999999</v>
      </c>
      <c r="GH13" s="9">
        <v>6.8490000000000002</v>
      </c>
      <c r="GI13" s="9">
        <v>5.819</v>
      </c>
      <c r="GJ13" s="9">
        <v>1.9159999999999999</v>
      </c>
      <c r="GK13" s="9">
        <v>0.91300000000000003</v>
      </c>
      <c r="GL13" s="9">
        <v>1.0029999999999999</v>
      </c>
      <c r="GM13" s="9">
        <v>3.4460000000000002</v>
      </c>
      <c r="GN13" s="9">
        <v>1.242</v>
      </c>
      <c r="GO13" s="9">
        <v>2.2040000000000002</v>
      </c>
      <c r="GP13" s="9">
        <v>1.946</v>
      </c>
      <c r="GQ13" s="9">
        <v>0.29899999999999999</v>
      </c>
      <c r="GR13" s="9">
        <v>1.647</v>
      </c>
      <c r="GS13" s="9">
        <v>40.701000000000001</v>
      </c>
      <c r="GT13" s="9">
        <v>16.335000000000001</v>
      </c>
      <c r="GU13" s="9">
        <v>24.366</v>
      </c>
      <c r="GV13" s="9">
        <v>30.140999999999998</v>
      </c>
      <c r="GW13" s="9">
        <v>13.974</v>
      </c>
      <c r="GX13" s="9">
        <v>16.167999999999999</v>
      </c>
      <c r="GY13" s="9">
        <v>5.5810000000000004</v>
      </c>
      <c r="GZ13" s="9">
        <v>1.635</v>
      </c>
      <c r="HA13" s="9">
        <v>3.9460000000000002</v>
      </c>
      <c r="HB13" s="9">
        <v>24.56</v>
      </c>
      <c r="HC13" s="9">
        <v>12.337999999999999</v>
      </c>
      <c r="HD13" s="9">
        <v>12.222</v>
      </c>
      <c r="HE13" s="9">
        <v>228.61199999999999</v>
      </c>
      <c r="HF13" s="9">
        <v>114.98</v>
      </c>
      <c r="HG13" s="9">
        <v>113.633</v>
      </c>
      <c r="HH13" s="9">
        <v>98.989000000000004</v>
      </c>
      <c r="HI13" s="9">
        <v>44.441000000000003</v>
      </c>
      <c r="HJ13" s="9">
        <v>54.546999999999997</v>
      </c>
      <c r="HK13" s="9">
        <v>15.776999999999999</v>
      </c>
      <c r="HL13" s="9">
        <v>7.8890000000000002</v>
      </c>
      <c r="HM13" s="9">
        <v>7.8879999999999999</v>
      </c>
    </row>
    <row r="14" spans="1:221">
      <c r="A14" s="10">
        <v>43132</v>
      </c>
      <c r="B14" s="9">
        <v>21.428000000000001</v>
      </c>
      <c r="C14" s="9">
        <v>260.27999999999997</v>
      </c>
      <c r="D14" s="9">
        <v>133.214</v>
      </c>
      <c r="E14" s="9">
        <v>127.065</v>
      </c>
      <c r="F14" s="9">
        <v>176.49100000000001</v>
      </c>
      <c r="G14" s="9">
        <v>82.191000000000003</v>
      </c>
      <c r="H14" s="9">
        <v>94.301000000000002</v>
      </c>
      <c r="I14" s="9">
        <v>23.692</v>
      </c>
      <c r="J14" s="9">
        <v>9.7639999999999993</v>
      </c>
      <c r="K14" s="9">
        <v>13.928000000000001</v>
      </c>
      <c r="L14" s="9">
        <v>167.69300000000001</v>
      </c>
      <c r="M14" s="9">
        <v>86.036000000000001</v>
      </c>
      <c r="N14" s="9">
        <v>81.656000000000006</v>
      </c>
      <c r="O14" s="9">
        <v>127.69</v>
      </c>
      <c r="P14" s="9">
        <v>68.474999999999994</v>
      </c>
      <c r="Q14" s="9">
        <v>59.215000000000003</v>
      </c>
      <c r="R14" s="9">
        <v>12.287000000000001</v>
      </c>
      <c r="S14" s="9">
        <v>6.7830000000000004</v>
      </c>
      <c r="T14" s="9">
        <v>5.5039999999999996</v>
      </c>
      <c r="U14" s="9">
        <v>6.1989999999999998</v>
      </c>
      <c r="V14" s="9">
        <v>2.226</v>
      </c>
      <c r="W14" s="9">
        <v>3.9729999999999999</v>
      </c>
      <c r="X14" s="9">
        <v>4.2389999999999999</v>
      </c>
      <c r="Y14" s="9">
        <v>1.4159999999999999</v>
      </c>
      <c r="Z14" s="9">
        <v>2.8220000000000001</v>
      </c>
      <c r="AA14" s="9">
        <v>6.4080000000000004</v>
      </c>
      <c r="AB14" s="9">
        <v>2.96</v>
      </c>
      <c r="AC14" s="9">
        <v>3.448</v>
      </c>
      <c r="AD14" s="9">
        <v>5.585</v>
      </c>
      <c r="AE14" s="9">
        <v>2.1379999999999999</v>
      </c>
      <c r="AF14" s="9">
        <v>3.448</v>
      </c>
      <c r="AG14" s="9">
        <v>27.202999999999999</v>
      </c>
      <c r="AH14" s="9">
        <v>13.276999999999999</v>
      </c>
      <c r="AI14" s="9">
        <v>13.926</v>
      </c>
      <c r="AJ14" s="9">
        <v>100.486</v>
      </c>
      <c r="AK14" s="9">
        <v>55.198</v>
      </c>
      <c r="AL14" s="9">
        <v>45.287999999999997</v>
      </c>
      <c r="AM14" s="9">
        <v>26.108000000000001</v>
      </c>
      <c r="AN14" s="9">
        <v>12.65</v>
      </c>
      <c r="AO14" s="9">
        <v>13.458</v>
      </c>
      <c r="AP14" s="9">
        <v>86.861999999999995</v>
      </c>
      <c r="AQ14" s="9">
        <v>46.13</v>
      </c>
      <c r="AR14" s="9">
        <v>40.731999999999999</v>
      </c>
      <c r="AS14" s="9">
        <v>7.1769999999999996</v>
      </c>
      <c r="AT14" s="9">
        <v>3.629</v>
      </c>
      <c r="AU14" s="9">
        <v>3.548</v>
      </c>
      <c r="AV14" s="9">
        <v>134.49600000000001</v>
      </c>
      <c r="AW14" s="9">
        <v>71.209000000000003</v>
      </c>
      <c r="AX14" s="9">
        <v>63.286999999999999</v>
      </c>
      <c r="AY14" s="9">
        <v>116.96899999999999</v>
      </c>
      <c r="AZ14" s="9">
        <v>63.213000000000001</v>
      </c>
      <c r="BA14" s="9">
        <v>53.756</v>
      </c>
      <c r="BB14" s="9">
        <v>111.286</v>
      </c>
      <c r="BC14" s="9">
        <v>60.860999999999997</v>
      </c>
      <c r="BD14" s="9">
        <v>50.424999999999997</v>
      </c>
      <c r="BE14" s="9">
        <v>27.308</v>
      </c>
      <c r="BF14" s="9">
        <v>12.571</v>
      </c>
      <c r="BG14" s="9">
        <v>14.737</v>
      </c>
      <c r="BH14" s="9">
        <v>17.274000000000001</v>
      </c>
      <c r="BI14" s="9">
        <v>8.0679999999999996</v>
      </c>
      <c r="BJ14" s="9">
        <v>9.2059999999999995</v>
      </c>
      <c r="BK14" s="9">
        <v>10.468</v>
      </c>
      <c r="BL14" s="9">
        <v>5.3339999999999996</v>
      </c>
      <c r="BM14" s="9">
        <v>5.1340000000000003</v>
      </c>
      <c r="BN14" s="9">
        <v>4.8170000000000002</v>
      </c>
      <c r="BO14" s="9">
        <v>2.3420000000000001</v>
      </c>
      <c r="BP14" s="9">
        <v>2.4750000000000001</v>
      </c>
      <c r="BQ14" s="9">
        <v>35.186</v>
      </c>
      <c r="BR14" s="9">
        <v>15.218999999999999</v>
      </c>
      <c r="BS14" s="9">
        <v>19.966999999999999</v>
      </c>
      <c r="BT14" s="9">
        <v>9.5950000000000006</v>
      </c>
      <c r="BU14" s="9">
        <v>3.87</v>
      </c>
      <c r="BV14" s="9">
        <v>5.726</v>
      </c>
      <c r="BW14" s="9">
        <v>2.5950000000000002</v>
      </c>
      <c r="BX14" s="9">
        <v>1.165</v>
      </c>
      <c r="BY14" s="9">
        <v>1.43</v>
      </c>
      <c r="BZ14" s="9">
        <v>8.0730000000000004</v>
      </c>
      <c r="CA14" s="9">
        <v>3.044</v>
      </c>
      <c r="CB14" s="9">
        <v>5.0289999999999999</v>
      </c>
      <c r="CC14" s="9">
        <v>1.2210000000000001</v>
      </c>
      <c r="CD14" s="9">
        <v>0.31900000000000001</v>
      </c>
      <c r="CE14" s="9">
        <v>0.90200000000000002</v>
      </c>
      <c r="CF14" s="9">
        <v>6.5209999999999999</v>
      </c>
      <c r="CG14" s="9">
        <v>2.7240000000000002</v>
      </c>
      <c r="CH14" s="9">
        <v>3.7959999999999998</v>
      </c>
      <c r="CI14" s="9">
        <v>0.44800000000000001</v>
      </c>
      <c r="CJ14" s="9">
        <v>0.36299999999999999</v>
      </c>
      <c r="CK14" s="9">
        <v>8.5999999999999993E-2</v>
      </c>
      <c r="CL14" s="9">
        <v>1.5580000000000001</v>
      </c>
      <c r="CM14" s="9">
        <v>0.86199999999999999</v>
      </c>
      <c r="CN14" s="9">
        <v>0.69599999999999995</v>
      </c>
      <c r="CO14" s="9">
        <v>2.3170000000000002</v>
      </c>
      <c r="CP14" s="9">
        <v>0.21099999999999999</v>
      </c>
      <c r="CQ14" s="9">
        <v>2.1059999999999999</v>
      </c>
      <c r="CR14" s="9">
        <v>18.084</v>
      </c>
      <c r="CS14" s="9">
        <v>6.9740000000000002</v>
      </c>
      <c r="CT14" s="9">
        <v>11.11</v>
      </c>
      <c r="CU14" s="9">
        <v>14.449</v>
      </c>
      <c r="CV14" s="9">
        <v>6.2480000000000002</v>
      </c>
      <c r="CW14" s="9">
        <v>8.2010000000000005</v>
      </c>
      <c r="CX14" s="9">
        <v>2.4180000000000001</v>
      </c>
      <c r="CY14" s="9">
        <v>0.86</v>
      </c>
      <c r="CZ14" s="9">
        <v>1.5589999999999999</v>
      </c>
      <c r="DA14" s="9">
        <v>12.03</v>
      </c>
      <c r="DB14" s="9">
        <v>5.3879999999999999</v>
      </c>
      <c r="DC14" s="9">
        <v>6.6420000000000003</v>
      </c>
      <c r="DD14" s="9">
        <v>130.108</v>
      </c>
      <c r="DE14" s="9">
        <v>69.334999999999994</v>
      </c>
      <c r="DF14" s="9">
        <v>60.773000000000003</v>
      </c>
      <c r="DG14" s="9">
        <v>37.585000000000001</v>
      </c>
      <c r="DH14" s="9">
        <v>16.701000000000001</v>
      </c>
      <c r="DI14" s="9">
        <v>20.882999999999999</v>
      </c>
      <c r="DJ14" s="9">
        <v>7.6029999999999998</v>
      </c>
      <c r="DK14" s="9">
        <v>3.008</v>
      </c>
      <c r="DL14" s="9">
        <v>4.5949999999999998</v>
      </c>
      <c r="DM14" s="9">
        <v>337.66399999999999</v>
      </c>
      <c r="DN14" s="9">
        <v>164.67099999999999</v>
      </c>
      <c r="DO14" s="9">
        <v>172.99299999999999</v>
      </c>
      <c r="DP14" s="9">
        <v>235.51599999999999</v>
      </c>
      <c r="DQ14" s="9">
        <v>120.098</v>
      </c>
      <c r="DR14" s="9">
        <v>115.41800000000001</v>
      </c>
      <c r="DS14" s="9">
        <v>26.379000000000001</v>
      </c>
      <c r="DT14" s="9">
        <v>16.033000000000001</v>
      </c>
      <c r="DU14" s="9">
        <v>10.346</v>
      </c>
      <c r="DV14" s="9">
        <v>15.388</v>
      </c>
      <c r="DW14" s="9">
        <v>6.2480000000000002</v>
      </c>
      <c r="DX14" s="9">
        <v>9.14</v>
      </c>
      <c r="DY14" s="9">
        <v>7.7519999999999998</v>
      </c>
      <c r="DZ14" s="9">
        <v>3.879</v>
      </c>
      <c r="EA14" s="9">
        <v>3.8730000000000002</v>
      </c>
      <c r="EB14" s="9">
        <v>14.368</v>
      </c>
      <c r="EC14" s="9">
        <v>5.9740000000000002</v>
      </c>
      <c r="ED14" s="9">
        <v>8.3930000000000007</v>
      </c>
      <c r="EE14" s="9">
        <v>12.84</v>
      </c>
      <c r="EF14" s="9">
        <v>4.851</v>
      </c>
      <c r="EG14" s="9">
        <v>7.9889999999999999</v>
      </c>
      <c r="EH14" s="9">
        <v>50.188000000000002</v>
      </c>
      <c r="EI14" s="9">
        <v>27.605</v>
      </c>
      <c r="EJ14" s="9">
        <v>22.582999999999998</v>
      </c>
      <c r="EK14" s="9">
        <v>185.327</v>
      </c>
      <c r="EL14" s="9">
        <v>92.492000000000004</v>
      </c>
      <c r="EM14" s="9">
        <v>92.834999999999994</v>
      </c>
      <c r="EN14" s="9">
        <v>46.237000000000002</v>
      </c>
      <c r="EO14" s="9">
        <v>25.658000000000001</v>
      </c>
      <c r="EP14" s="9">
        <v>20.579000000000001</v>
      </c>
      <c r="EQ14" s="9">
        <v>163.46600000000001</v>
      </c>
      <c r="ER14" s="9">
        <v>77.358000000000004</v>
      </c>
      <c r="ES14" s="9">
        <v>86.108000000000004</v>
      </c>
      <c r="ET14" s="9">
        <v>25.053000000000001</v>
      </c>
      <c r="EU14" s="9">
        <v>11.842000000000001</v>
      </c>
      <c r="EV14" s="9">
        <v>13.211</v>
      </c>
      <c r="EW14" s="9">
        <v>251.68299999999999</v>
      </c>
      <c r="EX14" s="9">
        <v>126.16</v>
      </c>
      <c r="EY14" s="9">
        <v>125.523</v>
      </c>
      <c r="EZ14" s="9">
        <v>224.52</v>
      </c>
      <c r="FA14" s="9">
        <v>111.339</v>
      </c>
      <c r="FB14" s="9">
        <v>113.181</v>
      </c>
      <c r="FC14" s="9">
        <v>210.14500000000001</v>
      </c>
      <c r="FD14" s="9">
        <v>106.264</v>
      </c>
      <c r="FE14" s="9">
        <v>103.881</v>
      </c>
      <c r="FF14" s="9">
        <v>62.088999999999999</v>
      </c>
      <c r="FG14" s="9">
        <v>29.143000000000001</v>
      </c>
      <c r="FH14" s="9">
        <v>32.947000000000003</v>
      </c>
      <c r="FI14" s="9">
        <v>41.798999999999999</v>
      </c>
      <c r="FJ14" s="9">
        <v>20.626000000000001</v>
      </c>
      <c r="FK14" s="9">
        <v>21.172999999999998</v>
      </c>
      <c r="FL14" s="9">
        <v>25.631</v>
      </c>
      <c r="FM14" s="9">
        <v>14.564</v>
      </c>
      <c r="FN14" s="9">
        <v>11.067</v>
      </c>
      <c r="FO14" s="9">
        <v>9.6530000000000005</v>
      </c>
      <c r="FP14" s="9">
        <v>5.2359999999999998</v>
      </c>
      <c r="FQ14" s="9">
        <v>4.4169999999999998</v>
      </c>
      <c r="FR14" s="9">
        <v>92.495999999999995</v>
      </c>
      <c r="FS14" s="9">
        <v>39.337000000000003</v>
      </c>
      <c r="FT14" s="9">
        <v>53.158999999999999</v>
      </c>
      <c r="FU14" s="9">
        <v>23.411999999999999</v>
      </c>
      <c r="FV14" s="9">
        <v>10.173999999999999</v>
      </c>
      <c r="FW14" s="9">
        <v>13.238</v>
      </c>
      <c r="FX14" s="9">
        <v>6.1070000000000002</v>
      </c>
      <c r="FY14" s="9">
        <v>3.7429999999999999</v>
      </c>
      <c r="FZ14" s="9">
        <v>2.3639999999999999</v>
      </c>
      <c r="GA14" s="9">
        <v>21.393000000000001</v>
      </c>
      <c r="GB14" s="9">
        <v>9.8239999999999998</v>
      </c>
      <c r="GC14" s="9">
        <v>11.569000000000001</v>
      </c>
      <c r="GD14" s="9">
        <v>3.61</v>
      </c>
      <c r="GE14" s="9">
        <v>0.55900000000000005</v>
      </c>
      <c r="GF14" s="9">
        <v>3.0510000000000002</v>
      </c>
      <c r="GG14" s="9">
        <v>16.024000000000001</v>
      </c>
      <c r="GH14" s="9">
        <v>8.3879999999999999</v>
      </c>
      <c r="GI14" s="9">
        <v>7.6360000000000001</v>
      </c>
      <c r="GJ14" s="9">
        <v>1.9039999999999999</v>
      </c>
      <c r="GK14" s="9">
        <v>0.78400000000000003</v>
      </c>
      <c r="GL14" s="9">
        <v>1.1200000000000001</v>
      </c>
      <c r="GM14" s="9">
        <v>2.0179999999999998</v>
      </c>
      <c r="GN14" s="9">
        <v>0.34899999999999998</v>
      </c>
      <c r="GO14" s="9">
        <v>1.669</v>
      </c>
      <c r="GP14" s="9">
        <v>3.415</v>
      </c>
      <c r="GQ14" s="9">
        <v>0.504</v>
      </c>
      <c r="GR14" s="9">
        <v>2.911</v>
      </c>
      <c r="GS14" s="9">
        <v>44.677</v>
      </c>
      <c r="GT14" s="9">
        <v>19.366</v>
      </c>
      <c r="GU14" s="9">
        <v>25.311</v>
      </c>
      <c r="GV14" s="9">
        <v>33.064</v>
      </c>
      <c r="GW14" s="9">
        <v>15.41</v>
      </c>
      <c r="GX14" s="9">
        <v>17.655000000000001</v>
      </c>
      <c r="GY14" s="9">
        <v>5.6719999999999997</v>
      </c>
      <c r="GZ14" s="9">
        <v>1.85</v>
      </c>
      <c r="HA14" s="9">
        <v>3.8220000000000001</v>
      </c>
      <c r="HB14" s="9">
        <v>27.393000000000001</v>
      </c>
      <c r="HC14" s="9">
        <v>13.56</v>
      </c>
      <c r="HD14" s="9">
        <v>13.832000000000001</v>
      </c>
      <c r="HE14" s="9">
        <v>241.18700000000001</v>
      </c>
      <c r="HF14" s="9">
        <v>121.947</v>
      </c>
      <c r="HG14" s="9">
        <v>119.24</v>
      </c>
      <c r="HH14" s="9">
        <v>96.477000000000004</v>
      </c>
      <c r="HI14" s="9">
        <v>42.722999999999999</v>
      </c>
      <c r="HJ14" s="9">
        <v>53.753999999999998</v>
      </c>
      <c r="HK14" s="9">
        <v>20.044</v>
      </c>
      <c r="HL14" s="9">
        <v>9.8239999999999998</v>
      </c>
      <c r="HM14" s="9">
        <v>10.220000000000001</v>
      </c>
    </row>
    <row r="15" spans="1:221">
      <c r="A15" s="10">
        <v>43497</v>
      </c>
      <c r="B15" s="9">
        <v>23.356000000000002</v>
      </c>
      <c r="C15" s="9">
        <v>263.39699999999999</v>
      </c>
      <c r="D15" s="9">
        <v>137.9</v>
      </c>
      <c r="E15" s="9">
        <v>125.497</v>
      </c>
      <c r="F15" s="9">
        <v>182.98500000000001</v>
      </c>
      <c r="G15" s="9">
        <v>81.444000000000003</v>
      </c>
      <c r="H15" s="9">
        <v>101.542</v>
      </c>
      <c r="I15" s="9">
        <v>25.187000000000001</v>
      </c>
      <c r="J15" s="9">
        <v>10.5</v>
      </c>
      <c r="K15" s="9">
        <v>14.686999999999999</v>
      </c>
      <c r="L15" s="9">
        <v>164.91399999999999</v>
      </c>
      <c r="M15" s="9">
        <v>82.694999999999993</v>
      </c>
      <c r="N15" s="9">
        <v>82.218000000000004</v>
      </c>
      <c r="O15" s="9">
        <v>122.089</v>
      </c>
      <c r="P15" s="9">
        <v>64.403999999999996</v>
      </c>
      <c r="Q15" s="9">
        <v>57.685000000000002</v>
      </c>
      <c r="R15" s="9">
        <v>13.755000000000001</v>
      </c>
      <c r="S15" s="9">
        <v>8.6229999999999993</v>
      </c>
      <c r="T15" s="9">
        <v>5.1319999999999997</v>
      </c>
      <c r="U15" s="9">
        <v>5.3609999999999998</v>
      </c>
      <c r="V15" s="9">
        <v>2.4500000000000002</v>
      </c>
      <c r="W15" s="9">
        <v>2.911</v>
      </c>
      <c r="X15" s="9">
        <v>3.3889999999999998</v>
      </c>
      <c r="Y15" s="9">
        <v>1.7070000000000001</v>
      </c>
      <c r="Z15" s="9">
        <v>1.6819999999999999</v>
      </c>
      <c r="AA15" s="9">
        <v>5.6079999999999997</v>
      </c>
      <c r="AB15" s="9">
        <v>2.7570000000000001</v>
      </c>
      <c r="AC15" s="9">
        <v>2.851</v>
      </c>
      <c r="AD15" s="9">
        <v>4.9359999999999999</v>
      </c>
      <c r="AE15" s="9">
        <v>2.2330000000000001</v>
      </c>
      <c r="AF15" s="9">
        <v>2.7029999999999998</v>
      </c>
      <c r="AG15" s="9">
        <v>26.268000000000001</v>
      </c>
      <c r="AH15" s="9">
        <v>14.835000000000001</v>
      </c>
      <c r="AI15" s="9">
        <v>11.433</v>
      </c>
      <c r="AJ15" s="9">
        <v>95.820999999999998</v>
      </c>
      <c r="AK15" s="9">
        <v>49.569000000000003</v>
      </c>
      <c r="AL15" s="9">
        <v>46.252000000000002</v>
      </c>
      <c r="AM15" s="9">
        <v>25.248999999999999</v>
      </c>
      <c r="AN15" s="9">
        <v>14.457000000000001</v>
      </c>
      <c r="AO15" s="9">
        <v>10.792</v>
      </c>
      <c r="AP15" s="9">
        <v>87.182000000000002</v>
      </c>
      <c r="AQ15" s="9">
        <v>44.087000000000003</v>
      </c>
      <c r="AR15" s="9">
        <v>43.094000000000001</v>
      </c>
      <c r="AS15" s="9">
        <v>8.0350000000000001</v>
      </c>
      <c r="AT15" s="9">
        <v>4.46</v>
      </c>
      <c r="AU15" s="9">
        <v>3.5750000000000002</v>
      </c>
      <c r="AV15" s="9">
        <v>130.93899999999999</v>
      </c>
      <c r="AW15" s="9">
        <v>68.366</v>
      </c>
      <c r="AX15" s="9">
        <v>62.573999999999998</v>
      </c>
      <c r="AY15" s="9">
        <v>114.45099999999999</v>
      </c>
      <c r="AZ15" s="9">
        <v>59.81</v>
      </c>
      <c r="BA15" s="9">
        <v>54.640999999999998</v>
      </c>
      <c r="BB15" s="9">
        <v>107.349</v>
      </c>
      <c r="BC15" s="9">
        <v>56.252000000000002</v>
      </c>
      <c r="BD15" s="9">
        <v>51.095999999999997</v>
      </c>
      <c r="BE15" s="9">
        <v>31.15</v>
      </c>
      <c r="BF15" s="9">
        <v>16.408999999999999</v>
      </c>
      <c r="BG15" s="9">
        <v>14.741</v>
      </c>
      <c r="BH15" s="9">
        <v>19.914999999999999</v>
      </c>
      <c r="BI15" s="9">
        <v>10.601000000000001</v>
      </c>
      <c r="BJ15" s="9">
        <v>9.3140000000000001</v>
      </c>
      <c r="BK15" s="9">
        <v>11.064</v>
      </c>
      <c r="BL15" s="9">
        <v>6.6390000000000002</v>
      </c>
      <c r="BM15" s="9">
        <v>4.4249999999999998</v>
      </c>
      <c r="BN15" s="9">
        <v>6.1219999999999999</v>
      </c>
      <c r="BO15" s="9">
        <v>3.625</v>
      </c>
      <c r="BP15" s="9">
        <v>2.4969999999999999</v>
      </c>
      <c r="BQ15" s="9">
        <v>36.703000000000003</v>
      </c>
      <c r="BR15" s="9">
        <v>14.667</v>
      </c>
      <c r="BS15" s="9">
        <v>22.036000000000001</v>
      </c>
      <c r="BT15" s="9">
        <v>9.7240000000000002</v>
      </c>
      <c r="BU15" s="9">
        <v>3.831</v>
      </c>
      <c r="BV15" s="9">
        <v>5.8929999999999998</v>
      </c>
      <c r="BW15" s="9">
        <v>3.4</v>
      </c>
      <c r="BX15" s="9">
        <v>1.7210000000000001</v>
      </c>
      <c r="BY15" s="9">
        <v>1.6779999999999999</v>
      </c>
      <c r="BZ15" s="9">
        <v>7.0869999999999997</v>
      </c>
      <c r="CA15" s="9">
        <v>2.89</v>
      </c>
      <c r="CB15" s="9">
        <v>4.1980000000000004</v>
      </c>
      <c r="CC15" s="9">
        <v>1.478</v>
      </c>
      <c r="CD15" s="9">
        <v>0.24199999999999999</v>
      </c>
      <c r="CE15" s="9">
        <v>1.236</v>
      </c>
      <c r="CF15" s="9">
        <v>4.9809999999999999</v>
      </c>
      <c r="CG15" s="9">
        <v>2.4649999999999999</v>
      </c>
      <c r="CH15" s="9">
        <v>2.516</v>
      </c>
      <c r="CI15" s="9">
        <v>0.307</v>
      </c>
      <c r="CJ15" s="9">
        <v>0.17799999999999999</v>
      </c>
      <c r="CK15" s="9">
        <v>0.129</v>
      </c>
      <c r="CL15" s="9">
        <v>2.8319999999999999</v>
      </c>
      <c r="CM15" s="9">
        <v>0.94199999999999995</v>
      </c>
      <c r="CN15" s="9">
        <v>1.891</v>
      </c>
      <c r="CO15" s="9">
        <v>1.2</v>
      </c>
      <c r="CP15" s="9">
        <v>7.5999999999999998E-2</v>
      </c>
      <c r="CQ15" s="9">
        <v>1.123</v>
      </c>
      <c r="CR15" s="9">
        <v>19.303999999999998</v>
      </c>
      <c r="CS15" s="9">
        <v>7.9</v>
      </c>
      <c r="CT15" s="9">
        <v>11.404</v>
      </c>
      <c r="CU15" s="9">
        <v>16.042000000000002</v>
      </c>
      <c r="CV15" s="9">
        <v>7.4560000000000004</v>
      </c>
      <c r="CW15" s="9">
        <v>8.5860000000000003</v>
      </c>
      <c r="CX15" s="9">
        <v>2.633</v>
      </c>
      <c r="CY15" s="9">
        <v>0.94</v>
      </c>
      <c r="CZ15" s="9">
        <v>1.6930000000000001</v>
      </c>
      <c r="DA15" s="9">
        <v>13.407999999999999</v>
      </c>
      <c r="DB15" s="9">
        <v>6.516</v>
      </c>
      <c r="DC15" s="9">
        <v>6.8929999999999998</v>
      </c>
      <c r="DD15" s="9">
        <v>124.72199999999999</v>
      </c>
      <c r="DE15" s="9">
        <v>65.343999999999994</v>
      </c>
      <c r="DF15" s="9">
        <v>59.378</v>
      </c>
      <c r="DG15" s="9">
        <v>40.191000000000003</v>
      </c>
      <c r="DH15" s="9">
        <v>17.350999999999999</v>
      </c>
      <c r="DI15" s="9">
        <v>22.84</v>
      </c>
      <c r="DJ15" s="9">
        <v>6.4130000000000003</v>
      </c>
      <c r="DK15" s="9">
        <v>2.89</v>
      </c>
      <c r="DL15" s="9">
        <v>3.5230000000000001</v>
      </c>
      <c r="DM15" s="9">
        <v>345.565</v>
      </c>
      <c r="DN15" s="9">
        <v>168.767</v>
      </c>
      <c r="DO15" s="9">
        <v>176.798</v>
      </c>
      <c r="DP15" s="9">
        <v>235.97399999999999</v>
      </c>
      <c r="DQ15" s="9">
        <v>120.366</v>
      </c>
      <c r="DR15" s="9">
        <v>115.607</v>
      </c>
      <c r="DS15" s="9">
        <v>27.995999999999999</v>
      </c>
      <c r="DT15" s="9">
        <v>16.786999999999999</v>
      </c>
      <c r="DU15" s="9">
        <v>11.208</v>
      </c>
      <c r="DV15" s="9">
        <v>15.31</v>
      </c>
      <c r="DW15" s="9">
        <v>5.9329999999999998</v>
      </c>
      <c r="DX15" s="9">
        <v>9.3770000000000007</v>
      </c>
      <c r="DY15" s="9">
        <v>7.141</v>
      </c>
      <c r="DZ15" s="9">
        <v>2.1190000000000002</v>
      </c>
      <c r="EA15" s="9">
        <v>5.0220000000000002</v>
      </c>
      <c r="EB15" s="9">
        <v>14.904999999999999</v>
      </c>
      <c r="EC15" s="9">
        <v>6.2450000000000001</v>
      </c>
      <c r="ED15" s="9">
        <v>8.66</v>
      </c>
      <c r="EE15" s="9">
        <v>14.355</v>
      </c>
      <c r="EF15" s="9">
        <v>5.9329999999999998</v>
      </c>
      <c r="EG15" s="9">
        <v>8.4220000000000006</v>
      </c>
      <c r="EH15" s="9">
        <v>52.12</v>
      </c>
      <c r="EI15" s="9">
        <v>26.152000000000001</v>
      </c>
      <c r="EJ15" s="9">
        <v>25.969000000000001</v>
      </c>
      <c r="EK15" s="9">
        <v>183.85300000000001</v>
      </c>
      <c r="EL15" s="9">
        <v>94.213999999999999</v>
      </c>
      <c r="EM15" s="9">
        <v>89.638999999999996</v>
      </c>
      <c r="EN15" s="9">
        <v>48.551000000000002</v>
      </c>
      <c r="EO15" s="9">
        <v>23.841999999999999</v>
      </c>
      <c r="EP15" s="9">
        <v>24.709</v>
      </c>
      <c r="EQ15" s="9">
        <v>160.702</v>
      </c>
      <c r="ER15" s="9">
        <v>80.466999999999999</v>
      </c>
      <c r="ES15" s="9">
        <v>80.234999999999999</v>
      </c>
      <c r="ET15" s="9">
        <v>24.692</v>
      </c>
      <c r="EU15" s="9">
        <v>10.8</v>
      </c>
      <c r="EV15" s="9">
        <v>13.891999999999999</v>
      </c>
      <c r="EW15" s="9">
        <v>254.03</v>
      </c>
      <c r="EX15" s="9">
        <v>128.595</v>
      </c>
      <c r="EY15" s="9">
        <v>125.435</v>
      </c>
      <c r="EZ15" s="9">
        <v>225.01300000000001</v>
      </c>
      <c r="FA15" s="9">
        <v>112.926</v>
      </c>
      <c r="FB15" s="9">
        <v>112.087</v>
      </c>
      <c r="FC15" s="9">
        <v>209.68199999999999</v>
      </c>
      <c r="FD15" s="9">
        <v>106.6</v>
      </c>
      <c r="FE15" s="9">
        <v>103.081</v>
      </c>
      <c r="FF15" s="9">
        <v>65.983000000000004</v>
      </c>
      <c r="FG15" s="9">
        <v>32.225999999999999</v>
      </c>
      <c r="FH15" s="9">
        <v>33.756999999999998</v>
      </c>
      <c r="FI15" s="9">
        <v>43.948999999999998</v>
      </c>
      <c r="FJ15" s="9">
        <v>20.206</v>
      </c>
      <c r="FK15" s="9">
        <v>23.744</v>
      </c>
      <c r="FL15" s="9">
        <v>25.893000000000001</v>
      </c>
      <c r="FM15" s="9">
        <v>11.977</v>
      </c>
      <c r="FN15" s="9">
        <v>13.916</v>
      </c>
      <c r="FO15" s="9">
        <v>8.9309999999999992</v>
      </c>
      <c r="FP15" s="9">
        <v>4.5679999999999996</v>
      </c>
      <c r="FQ15" s="9">
        <v>4.3620000000000001</v>
      </c>
      <c r="FR15" s="9">
        <v>100.661</v>
      </c>
      <c r="FS15" s="9">
        <v>43.832000000000001</v>
      </c>
      <c r="FT15" s="9">
        <v>56.829000000000001</v>
      </c>
      <c r="FU15" s="9">
        <v>24.062999999999999</v>
      </c>
      <c r="FV15" s="9">
        <v>11.891999999999999</v>
      </c>
      <c r="FW15" s="9">
        <v>12.170999999999999</v>
      </c>
      <c r="FX15" s="9">
        <v>5.1760000000000002</v>
      </c>
      <c r="FY15" s="9">
        <v>2.6520000000000001</v>
      </c>
      <c r="FZ15" s="9">
        <v>2.524</v>
      </c>
      <c r="GA15" s="9">
        <v>21.786000000000001</v>
      </c>
      <c r="GB15" s="9">
        <v>11.375999999999999</v>
      </c>
      <c r="GC15" s="9">
        <v>10.41</v>
      </c>
      <c r="GD15" s="9">
        <v>5.5910000000000002</v>
      </c>
      <c r="GE15" s="9">
        <v>3.0760000000000001</v>
      </c>
      <c r="GF15" s="9">
        <v>2.5150000000000001</v>
      </c>
      <c r="GG15" s="9">
        <v>15.013999999999999</v>
      </c>
      <c r="GH15" s="9">
        <v>7.524</v>
      </c>
      <c r="GI15" s="9">
        <v>7.49</v>
      </c>
      <c r="GJ15" s="9">
        <v>1.2809999999999999</v>
      </c>
      <c r="GK15" s="9">
        <v>0.89900000000000002</v>
      </c>
      <c r="GL15" s="9">
        <v>0.38200000000000001</v>
      </c>
      <c r="GM15" s="9">
        <v>2.7320000000000002</v>
      </c>
      <c r="GN15" s="9">
        <v>0.75700000000000001</v>
      </c>
      <c r="GO15" s="9">
        <v>1.9750000000000001</v>
      </c>
      <c r="GP15" s="9">
        <v>3.2229999999999999</v>
      </c>
      <c r="GQ15" s="9">
        <v>0.49</v>
      </c>
      <c r="GR15" s="9">
        <v>2.7330000000000001</v>
      </c>
      <c r="GS15" s="9">
        <v>45.584000000000003</v>
      </c>
      <c r="GT15" s="9">
        <v>22.023</v>
      </c>
      <c r="GU15" s="9">
        <v>23.561</v>
      </c>
      <c r="GV15" s="9">
        <v>33.448999999999998</v>
      </c>
      <c r="GW15" s="9">
        <v>16.702000000000002</v>
      </c>
      <c r="GX15" s="9">
        <v>16.747</v>
      </c>
      <c r="GY15" s="9">
        <v>7.6059999999999999</v>
      </c>
      <c r="GZ15" s="9">
        <v>3.9089999999999998</v>
      </c>
      <c r="HA15" s="9">
        <v>3.6970000000000001</v>
      </c>
      <c r="HB15" s="9">
        <v>25.843</v>
      </c>
      <c r="HC15" s="9">
        <v>12.792999999999999</v>
      </c>
      <c r="HD15" s="9">
        <v>13.05</v>
      </c>
      <c r="HE15" s="9">
        <v>243.57900000000001</v>
      </c>
      <c r="HF15" s="9">
        <v>124.27500000000001</v>
      </c>
      <c r="HG15" s="9">
        <v>119.304</v>
      </c>
      <c r="HH15" s="9">
        <v>101.985</v>
      </c>
      <c r="HI15" s="9">
        <v>44.491</v>
      </c>
      <c r="HJ15" s="9">
        <v>57.494</v>
      </c>
      <c r="HK15" s="9">
        <v>21.091000000000001</v>
      </c>
      <c r="HL15" s="9">
        <v>10.895</v>
      </c>
      <c r="HM15" s="9">
        <v>10.196</v>
      </c>
    </row>
    <row r="16" spans="1:221">
      <c r="A16" s="10">
        <v>43862</v>
      </c>
      <c r="B16" s="9">
        <v>23.545000000000002</v>
      </c>
      <c r="C16" s="9">
        <v>279.512</v>
      </c>
      <c r="D16" s="9">
        <v>146.27799999999999</v>
      </c>
      <c r="E16" s="9">
        <v>133.23400000000001</v>
      </c>
      <c r="F16" s="9">
        <v>177.679</v>
      </c>
      <c r="G16" s="9">
        <v>79.188999999999993</v>
      </c>
      <c r="H16" s="9">
        <v>98.489000000000004</v>
      </c>
      <c r="I16" s="9">
        <v>24.649000000000001</v>
      </c>
      <c r="J16" s="9">
        <v>9.0890000000000004</v>
      </c>
      <c r="K16" s="9">
        <v>15.558999999999999</v>
      </c>
      <c r="L16" s="9">
        <v>170.24199999999999</v>
      </c>
      <c r="M16" s="9">
        <v>85.494</v>
      </c>
      <c r="N16" s="9">
        <v>84.748000000000005</v>
      </c>
      <c r="O16" s="9">
        <v>124.374</v>
      </c>
      <c r="P16" s="9">
        <v>64.376000000000005</v>
      </c>
      <c r="Q16" s="9">
        <v>59.997</v>
      </c>
      <c r="R16" s="9">
        <v>17.530999999999999</v>
      </c>
      <c r="S16" s="9">
        <v>9.3919999999999995</v>
      </c>
      <c r="T16" s="9">
        <v>8.1389999999999993</v>
      </c>
      <c r="U16" s="9">
        <v>8.3629999999999995</v>
      </c>
      <c r="V16" s="9">
        <v>3.355</v>
      </c>
      <c r="W16" s="9">
        <v>5.0069999999999997</v>
      </c>
      <c r="X16" s="9">
        <v>6.742</v>
      </c>
      <c r="Y16" s="9">
        <v>2.847</v>
      </c>
      <c r="Z16" s="9">
        <v>3.895</v>
      </c>
      <c r="AA16" s="9">
        <v>8.4719999999999995</v>
      </c>
      <c r="AB16" s="9">
        <v>3.7919999999999998</v>
      </c>
      <c r="AC16" s="9">
        <v>4.68</v>
      </c>
      <c r="AD16" s="9">
        <v>7.6470000000000002</v>
      </c>
      <c r="AE16" s="9">
        <v>3.0710000000000002</v>
      </c>
      <c r="AF16" s="9">
        <v>4.5759999999999996</v>
      </c>
      <c r="AG16" s="9">
        <v>24.992000000000001</v>
      </c>
      <c r="AH16" s="9">
        <v>12.035</v>
      </c>
      <c r="AI16" s="9">
        <v>12.957000000000001</v>
      </c>
      <c r="AJ16" s="9">
        <v>99.381</v>
      </c>
      <c r="AK16" s="9">
        <v>52.341000000000001</v>
      </c>
      <c r="AL16" s="9">
        <v>47.04</v>
      </c>
      <c r="AM16" s="9">
        <v>23.76</v>
      </c>
      <c r="AN16" s="9">
        <v>11.215999999999999</v>
      </c>
      <c r="AO16" s="9">
        <v>12.544</v>
      </c>
      <c r="AP16" s="9">
        <v>87.456999999999994</v>
      </c>
      <c r="AQ16" s="9">
        <v>43.908999999999999</v>
      </c>
      <c r="AR16" s="9">
        <v>43.548000000000002</v>
      </c>
      <c r="AS16" s="9">
        <v>8.8330000000000002</v>
      </c>
      <c r="AT16" s="9">
        <v>4.6609999999999996</v>
      </c>
      <c r="AU16" s="9">
        <v>4.1710000000000003</v>
      </c>
      <c r="AV16" s="9">
        <v>134.136</v>
      </c>
      <c r="AW16" s="9">
        <v>68.093999999999994</v>
      </c>
      <c r="AX16" s="9">
        <v>66.042000000000002</v>
      </c>
      <c r="AY16" s="9">
        <v>117.581</v>
      </c>
      <c r="AZ16" s="9">
        <v>61.218000000000004</v>
      </c>
      <c r="BA16" s="9">
        <v>56.363999999999997</v>
      </c>
      <c r="BB16" s="9">
        <v>109.03</v>
      </c>
      <c r="BC16" s="9">
        <v>57.688000000000002</v>
      </c>
      <c r="BD16" s="9">
        <v>51.341999999999999</v>
      </c>
      <c r="BE16" s="9">
        <v>30.463000000000001</v>
      </c>
      <c r="BF16" s="9">
        <v>13.988</v>
      </c>
      <c r="BG16" s="9">
        <v>16.475000000000001</v>
      </c>
      <c r="BH16" s="9">
        <v>19.393999999999998</v>
      </c>
      <c r="BI16" s="9">
        <v>8.907</v>
      </c>
      <c r="BJ16" s="9">
        <v>10.487</v>
      </c>
      <c r="BK16" s="9">
        <v>9.6310000000000002</v>
      </c>
      <c r="BL16" s="9">
        <v>5.1890000000000001</v>
      </c>
      <c r="BM16" s="9">
        <v>4.4420000000000002</v>
      </c>
      <c r="BN16" s="9">
        <v>7.0609999999999999</v>
      </c>
      <c r="BO16" s="9">
        <v>3.3359999999999999</v>
      </c>
      <c r="BP16" s="9">
        <v>3.726</v>
      </c>
      <c r="BQ16" s="9">
        <v>38.807000000000002</v>
      </c>
      <c r="BR16" s="9">
        <v>17.782</v>
      </c>
      <c r="BS16" s="9">
        <v>21.026</v>
      </c>
      <c r="BT16" s="9">
        <v>10.782</v>
      </c>
      <c r="BU16" s="9">
        <v>3.7749999999999999</v>
      </c>
      <c r="BV16" s="9">
        <v>7.0060000000000002</v>
      </c>
      <c r="BW16" s="9">
        <v>2.4430000000000001</v>
      </c>
      <c r="BX16" s="9">
        <v>1.1879999999999999</v>
      </c>
      <c r="BY16" s="9">
        <v>1.2549999999999999</v>
      </c>
      <c r="BZ16" s="9">
        <v>9.4160000000000004</v>
      </c>
      <c r="CA16" s="9">
        <v>3.2570000000000001</v>
      </c>
      <c r="CB16" s="9">
        <v>6.1589999999999998</v>
      </c>
      <c r="CC16" s="9">
        <v>1.984</v>
      </c>
      <c r="CD16" s="9">
        <v>0.78600000000000003</v>
      </c>
      <c r="CE16" s="9">
        <v>1.198</v>
      </c>
      <c r="CF16" s="9">
        <v>7.2560000000000002</v>
      </c>
      <c r="CG16" s="9">
        <v>2.3759999999999999</v>
      </c>
      <c r="CH16" s="9">
        <v>4.88</v>
      </c>
      <c r="CI16" s="9">
        <v>0.98699999999999999</v>
      </c>
      <c r="CJ16" s="9">
        <v>0.55600000000000005</v>
      </c>
      <c r="CK16" s="9">
        <v>0.43099999999999999</v>
      </c>
      <c r="CL16" s="9">
        <v>1.3660000000000001</v>
      </c>
      <c r="CM16" s="9">
        <v>0.51800000000000002</v>
      </c>
      <c r="CN16" s="9">
        <v>0.84699999999999998</v>
      </c>
      <c r="CO16" s="9">
        <v>2.0960000000000001</v>
      </c>
      <c r="CP16" s="9">
        <v>0.19</v>
      </c>
      <c r="CQ16" s="9">
        <v>1.9059999999999999</v>
      </c>
      <c r="CR16" s="9">
        <v>18.652000000000001</v>
      </c>
      <c r="CS16" s="9">
        <v>7.9569999999999999</v>
      </c>
      <c r="CT16" s="9">
        <v>10.695</v>
      </c>
      <c r="CU16" s="9">
        <v>17.843</v>
      </c>
      <c r="CV16" s="9">
        <v>7.1109999999999998</v>
      </c>
      <c r="CW16" s="9">
        <v>10.731999999999999</v>
      </c>
      <c r="CX16" s="9">
        <v>3.29</v>
      </c>
      <c r="CY16" s="9">
        <v>1.091</v>
      </c>
      <c r="CZ16" s="9">
        <v>2.1989999999999998</v>
      </c>
      <c r="DA16" s="9">
        <v>14.553000000000001</v>
      </c>
      <c r="DB16" s="9">
        <v>6.02</v>
      </c>
      <c r="DC16" s="9">
        <v>8.5329999999999995</v>
      </c>
      <c r="DD16" s="9">
        <v>127.663</v>
      </c>
      <c r="DE16" s="9">
        <v>65.466999999999999</v>
      </c>
      <c r="DF16" s="9">
        <v>62.195999999999998</v>
      </c>
      <c r="DG16" s="9">
        <v>42.579000000000001</v>
      </c>
      <c r="DH16" s="9">
        <v>20.026</v>
      </c>
      <c r="DI16" s="9">
        <v>22.553000000000001</v>
      </c>
      <c r="DJ16" s="9">
        <v>9.1080000000000005</v>
      </c>
      <c r="DK16" s="9">
        <v>3.2570000000000001</v>
      </c>
      <c r="DL16" s="9">
        <v>5.851</v>
      </c>
      <c r="DM16" s="9">
        <v>353.65899999999999</v>
      </c>
      <c r="DN16" s="9">
        <v>172.816</v>
      </c>
      <c r="DO16" s="9">
        <v>180.84299999999999</v>
      </c>
      <c r="DP16" s="9">
        <v>246.18600000000001</v>
      </c>
      <c r="DQ16" s="9">
        <v>126.392</v>
      </c>
      <c r="DR16" s="9">
        <v>119.794</v>
      </c>
      <c r="DS16" s="9">
        <v>23.190999999999999</v>
      </c>
      <c r="DT16" s="9">
        <v>10.893000000000001</v>
      </c>
      <c r="DU16" s="9">
        <v>12.298</v>
      </c>
      <c r="DV16" s="9">
        <v>15.983000000000001</v>
      </c>
      <c r="DW16" s="9">
        <v>5.9359999999999999</v>
      </c>
      <c r="DX16" s="9">
        <v>10.047000000000001</v>
      </c>
      <c r="DY16" s="9">
        <v>7.0250000000000004</v>
      </c>
      <c r="DZ16" s="9">
        <v>3.3380000000000001</v>
      </c>
      <c r="EA16" s="9">
        <v>3.6869999999999998</v>
      </c>
      <c r="EB16" s="9">
        <v>14.24</v>
      </c>
      <c r="EC16" s="9">
        <v>6.0179999999999998</v>
      </c>
      <c r="ED16" s="9">
        <v>8.2219999999999995</v>
      </c>
      <c r="EE16" s="9">
        <v>13.635999999999999</v>
      </c>
      <c r="EF16" s="9">
        <v>5.4139999999999997</v>
      </c>
      <c r="EG16" s="9">
        <v>8.2219999999999995</v>
      </c>
      <c r="EH16" s="9">
        <v>50.545999999999999</v>
      </c>
      <c r="EI16" s="9">
        <v>24.143999999999998</v>
      </c>
      <c r="EJ16" s="9">
        <v>26.402000000000001</v>
      </c>
      <c r="EK16" s="9">
        <v>195.64</v>
      </c>
      <c r="EL16" s="9">
        <v>102.248</v>
      </c>
      <c r="EM16" s="9">
        <v>93.391999999999996</v>
      </c>
      <c r="EN16" s="9">
        <v>47.728000000000002</v>
      </c>
      <c r="EO16" s="9">
        <v>22.053000000000001</v>
      </c>
      <c r="EP16" s="9">
        <v>25.675000000000001</v>
      </c>
      <c r="EQ16" s="9">
        <v>171.547</v>
      </c>
      <c r="ER16" s="9">
        <v>86.445999999999998</v>
      </c>
      <c r="ES16" s="9">
        <v>85.100999999999999</v>
      </c>
      <c r="ET16" s="9">
        <v>23.890999999999998</v>
      </c>
      <c r="EU16" s="9">
        <v>10.680999999999999</v>
      </c>
      <c r="EV16" s="9">
        <v>13.21</v>
      </c>
      <c r="EW16" s="9">
        <v>263.39400000000001</v>
      </c>
      <c r="EX16" s="9">
        <v>135.09899999999999</v>
      </c>
      <c r="EY16" s="9">
        <v>128.29499999999999</v>
      </c>
      <c r="EZ16" s="9">
        <v>233.613</v>
      </c>
      <c r="FA16" s="9">
        <v>120.04600000000001</v>
      </c>
      <c r="FB16" s="9">
        <v>113.56699999999999</v>
      </c>
      <c r="FC16" s="9">
        <v>219.71899999999999</v>
      </c>
      <c r="FD16" s="9">
        <v>113.682</v>
      </c>
      <c r="FE16" s="9">
        <v>106.03700000000001</v>
      </c>
      <c r="FF16" s="9">
        <v>64.269000000000005</v>
      </c>
      <c r="FG16" s="9">
        <v>30.308</v>
      </c>
      <c r="FH16" s="9">
        <v>33.960999999999999</v>
      </c>
      <c r="FI16" s="9">
        <v>39.79</v>
      </c>
      <c r="FJ16" s="9">
        <v>19.911999999999999</v>
      </c>
      <c r="FK16" s="9">
        <v>19.878</v>
      </c>
      <c r="FL16" s="9">
        <v>22.581</v>
      </c>
      <c r="FM16" s="9">
        <v>11.205</v>
      </c>
      <c r="FN16" s="9">
        <v>11.375999999999999</v>
      </c>
      <c r="FO16" s="9">
        <v>7.98</v>
      </c>
      <c r="FP16" s="9">
        <v>3.5259999999999998</v>
      </c>
      <c r="FQ16" s="9">
        <v>4.4530000000000003</v>
      </c>
      <c r="FR16" s="9">
        <v>99.492999999999995</v>
      </c>
      <c r="FS16" s="9">
        <v>42.896999999999998</v>
      </c>
      <c r="FT16" s="9">
        <v>56.595999999999997</v>
      </c>
      <c r="FU16" s="9">
        <v>20.85</v>
      </c>
      <c r="FV16" s="9">
        <v>9.0760000000000005</v>
      </c>
      <c r="FW16" s="9">
        <v>11.773</v>
      </c>
      <c r="FX16" s="9">
        <v>6.1769999999999996</v>
      </c>
      <c r="FY16" s="9">
        <v>3.177</v>
      </c>
      <c r="FZ16" s="9">
        <v>2.9990000000000001</v>
      </c>
      <c r="GA16" s="9">
        <v>20.611000000000001</v>
      </c>
      <c r="GB16" s="9">
        <v>9.0760000000000005</v>
      </c>
      <c r="GC16" s="9">
        <v>11.534000000000001</v>
      </c>
      <c r="GD16" s="9">
        <v>5.2859999999999996</v>
      </c>
      <c r="GE16" s="9">
        <v>2.5569999999999999</v>
      </c>
      <c r="GF16" s="9">
        <v>2.7290000000000001</v>
      </c>
      <c r="GG16" s="9">
        <v>15.025</v>
      </c>
      <c r="GH16" s="9">
        <v>6.22</v>
      </c>
      <c r="GI16" s="9">
        <v>8.8049999999999997</v>
      </c>
      <c r="GJ16" s="9">
        <v>1.1240000000000001</v>
      </c>
      <c r="GK16" s="9">
        <v>0.91200000000000003</v>
      </c>
      <c r="GL16" s="9">
        <v>0.21199999999999999</v>
      </c>
      <c r="GM16" s="9">
        <v>0.52500000000000002</v>
      </c>
      <c r="GN16" s="9">
        <v>0</v>
      </c>
      <c r="GO16" s="9">
        <v>0.52500000000000002</v>
      </c>
      <c r="GP16" s="9">
        <v>3.6360000000000001</v>
      </c>
      <c r="GQ16" s="9">
        <v>0.41</v>
      </c>
      <c r="GR16" s="9">
        <v>3.2269999999999999</v>
      </c>
      <c r="GS16" s="9">
        <v>49.595999999999997</v>
      </c>
      <c r="GT16" s="9">
        <v>23.256</v>
      </c>
      <c r="GU16" s="9">
        <v>26.34</v>
      </c>
      <c r="GV16" s="9">
        <v>29.114999999999998</v>
      </c>
      <c r="GW16" s="9">
        <v>12.603</v>
      </c>
      <c r="GX16" s="9">
        <v>16.512</v>
      </c>
      <c r="GY16" s="9">
        <v>6.9080000000000004</v>
      </c>
      <c r="GZ16" s="9">
        <v>3.6669999999999998</v>
      </c>
      <c r="HA16" s="9">
        <v>3.2410000000000001</v>
      </c>
      <c r="HB16" s="9">
        <v>22.207000000000001</v>
      </c>
      <c r="HC16" s="9">
        <v>8.9359999999999999</v>
      </c>
      <c r="HD16" s="9">
        <v>13.271000000000001</v>
      </c>
      <c r="HE16" s="9">
        <v>253.09399999999999</v>
      </c>
      <c r="HF16" s="9">
        <v>130.06</v>
      </c>
      <c r="HG16" s="9">
        <v>123.03400000000001</v>
      </c>
      <c r="HH16" s="9">
        <v>100.565</v>
      </c>
      <c r="HI16" s="9">
        <v>42.756</v>
      </c>
      <c r="HJ16" s="9">
        <v>57.808999999999997</v>
      </c>
      <c r="HK16" s="9">
        <v>19.23</v>
      </c>
      <c r="HL16" s="9">
        <v>9.0760000000000005</v>
      </c>
      <c r="HM16" s="9">
        <v>10.154</v>
      </c>
    </row>
    <row r="17" spans="1:221">
      <c r="A17" s="10">
        <v>44228</v>
      </c>
      <c r="B17" s="9">
        <v>23.391999999999999</v>
      </c>
      <c r="C17" s="9">
        <v>280.976</v>
      </c>
      <c r="D17" s="9">
        <v>147.989</v>
      </c>
      <c r="E17" s="9">
        <v>132.98699999999999</v>
      </c>
      <c r="F17" s="9">
        <v>185.28200000000001</v>
      </c>
      <c r="G17" s="9">
        <v>82.177999999999997</v>
      </c>
      <c r="H17" s="9">
        <v>103.104</v>
      </c>
      <c r="I17" s="9">
        <v>25.86</v>
      </c>
      <c r="J17" s="9">
        <v>10.762</v>
      </c>
      <c r="K17" s="9">
        <v>15.098000000000001</v>
      </c>
      <c r="L17" s="9">
        <v>157.87700000000001</v>
      </c>
      <c r="M17" s="9">
        <v>78.176000000000002</v>
      </c>
      <c r="N17" s="9">
        <v>79.700999999999993</v>
      </c>
      <c r="O17" s="9">
        <v>117.58</v>
      </c>
      <c r="P17" s="9">
        <v>61.296999999999997</v>
      </c>
      <c r="Q17" s="9">
        <v>56.283999999999999</v>
      </c>
      <c r="R17" s="9">
        <v>12.552</v>
      </c>
      <c r="S17" s="9">
        <v>8.0749999999999993</v>
      </c>
      <c r="T17" s="9">
        <v>4.4770000000000003</v>
      </c>
      <c r="U17" s="9">
        <v>6.3140000000000001</v>
      </c>
      <c r="V17" s="9">
        <v>3.3239999999999998</v>
      </c>
      <c r="W17" s="9">
        <v>2.99</v>
      </c>
      <c r="X17" s="9">
        <v>4.4539999999999997</v>
      </c>
      <c r="Y17" s="9">
        <v>2.5640000000000001</v>
      </c>
      <c r="Z17" s="9">
        <v>1.889</v>
      </c>
      <c r="AA17" s="9">
        <v>6.53</v>
      </c>
      <c r="AB17" s="9">
        <v>3.5790000000000002</v>
      </c>
      <c r="AC17" s="9">
        <v>2.95</v>
      </c>
      <c r="AD17" s="9">
        <v>5.875</v>
      </c>
      <c r="AE17" s="9">
        <v>3.1930000000000001</v>
      </c>
      <c r="AF17" s="9">
        <v>2.6819999999999999</v>
      </c>
      <c r="AG17" s="9">
        <v>22.774000000000001</v>
      </c>
      <c r="AH17" s="9">
        <v>12.191000000000001</v>
      </c>
      <c r="AI17" s="9">
        <v>10.582000000000001</v>
      </c>
      <c r="AJ17" s="9">
        <v>94.805999999999997</v>
      </c>
      <c r="AK17" s="9">
        <v>49.104999999999997</v>
      </c>
      <c r="AL17" s="9">
        <v>45.701000000000001</v>
      </c>
      <c r="AM17" s="9">
        <v>21.282</v>
      </c>
      <c r="AN17" s="9">
        <v>11.26</v>
      </c>
      <c r="AO17" s="9">
        <v>10.022</v>
      </c>
      <c r="AP17" s="9">
        <v>80.495999999999995</v>
      </c>
      <c r="AQ17" s="9">
        <v>38.720999999999997</v>
      </c>
      <c r="AR17" s="9">
        <v>41.774999999999999</v>
      </c>
      <c r="AS17" s="9">
        <v>6.9550000000000001</v>
      </c>
      <c r="AT17" s="9">
        <v>3.39</v>
      </c>
      <c r="AU17" s="9">
        <v>3.5659999999999998</v>
      </c>
      <c r="AV17" s="9">
        <v>124.366</v>
      </c>
      <c r="AW17" s="9">
        <v>64.001999999999995</v>
      </c>
      <c r="AX17" s="9">
        <v>60.363999999999997</v>
      </c>
      <c r="AY17" s="9">
        <v>110.26300000000001</v>
      </c>
      <c r="AZ17" s="9">
        <v>56.070999999999998</v>
      </c>
      <c r="BA17" s="9">
        <v>54.192</v>
      </c>
      <c r="BB17" s="9">
        <v>104.34699999999999</v>
      </c>
      <c r="BC17" s="9">
        <v>53.942</v>
      </c>
      <c r="BD17" s="9">
        <v>50.405999999999999</v>
      </c>
      <c r="BE17" s="9">
        <v>29.146999999999998</v>
      </c>
      <c r="BF17" s="9">
        <v>14.879</v>
      </c>
      <c r="BG17" s="9">
        <v>14.269</v>
      </c>
      <c r="BH17" s="9">
        <v>16.969000000000001</v>
      </c>
      <c r="BI17" s="9">
        <v>8.1470000000000002</v>
      </c>
      <c r="BJ17" s="9">
        <v>8.8209999999999997</v>
      </c>
      <c r="BK17" s="9">
        <v>10.183</v>
      </c>
      <c r="BL17" s="9">
        <v>5.4420000000000002</v>
      </c>
      <c r="BM17" s="9">
        <v>4.7409999999999997</v>
      </c>
      <c r="BN17" s="9">
        <v>5.7850000000000001</v>
      </c>
      <c r="BO17" s="9">
        <v>1.9330000000000001</v>
      </c>
      <c r="BP17" s="9">
        <v>3.8530000000000002</v>
      </c>
      <c r="BQ17" s="9">
        <v>34.512</v>
      </c>
      <c r="BR17" s="9">
        <v>14.946999999999999</v>
      </c>
      <c r="BS17" s="9">
        <v>19.565000000000001</v>
      </c>
      <c r="BT17" s="9">
        <v>8.2289999999999992</v>
      </c>
      <c r="BU17" s="9">
        <v>3.5979999999999999</v>
      </c>
      <c r="BV17" s="9">
        <v>4.63</v>
      </c>
      <c r="BW17" s="9">
        <v>1.6870000000000001</v>
      </c>
      <c r="BX17" s="9">
        <v>0.64500000000000002</v>
      </c>
      <c r="BY17" s="9">
        <v>1.042</v>
      </c>
      <c r="BZ17" s="9">
        <v>7.1340000000000003</v>
      </c>
      <c r="CA17" s="9">
        <v>3.0720000000000001</v>
      </c>
      <c r="CB17" s="9">
        <v>4.0620000000000003</v>
      </c>
      <c r="CC17" s="9">
        <v>1.883</v>
      </c>
      <c r="CD17" s="9">
        <v>0.89400000000000002</v>
      </c>
      <c r="CE17" s="9">
        <v>0.98899999999999999</v>
      </c>
      <c r="CF17" s="9">
        <v>4.8120000000000003</v>
      </c>
      <c r="CG17" s="9">
        <v>1.9339999999999999</v>
      </c>
      <c r="CH17" s="9">
        <v>2.8780000000000001</v>
      </c>
      <c r="CI17" s="9">
        <v>0.316</v>
      </c>
      <c r="CJ17" s="9">
        <v>0.21199999999999999</v>
      </c>
      <c r="CK17" s="9">
        <v>0.10299999999999999</v>
      </c>
      <c r="CL17" s="9">
        <v>1.095</v>
      </c>
      <c r="CM17" s="9">
        <v>0.52600000000000002</v>
      </c>
      <c r="CN17" s="9">
        <v>0.56899999999999995</v>
      </c>
      <c r="CO17" s="9">
        <v>1.8140000000000001</v>
      </c>
      <c r="CP17" s="9">
        <v>0.17399999999999999</v>
      </c>
      <c r="CQ17" s="9">
        <v>1.64</v>
      </c>
      <c r="CR17" s="9">
        <v>16.763999999999999</v>
      </c>
      <c r="CS17" s="9">
        <v>7.7329999999999997</v>
      </c>
      <c r="CT17" s="9">
        <v>9.032</v>
      </c>
      <c r="CU17" s="9">
        <v>14.013999999999999</v>
      </c>
      <c r="CV17" s="9">
        <v>5.5309999999999997</v>
      </c>
      <c r="CW17" s="9">
        <v>8.4830000000000005</v>
      </c>
      <c r="CX17" s="9">
        <v>3.125</v>
      </c>
      <c r="CY17" s="9">
        <v>1.44</v>
      </c>
      <c r="CZ17" s="9">
        <v>1.6839999999999999</v>
      </c>
      <c r="DA17" s="9">
        <v>10.888999999999999</v>
      </c>
      <c r="DB17" s="9">
        <v>4.0910000000000002</v>
      </c>
      <c r="DC17" s="9">
        <v>6.7990000000000004</v>
      </c>
      <c r="DD17" s="9">
        <v>120.705</v>
      </c>
      <c r="DE17" s="9">
        <v>62.737000000000002</v>
      </c>
      <c r="DF17" s="9">
        <v>57.968000000000004</v>
      </c>
      <c r="DG17" s="9">
        <v>37.171999999999997</v>
      </c>
      <c r="DH17" s="9">
        <v>15.439</v>
      </c>
      <c r="DI17" s="9">
        <v>21.733000000000001</v>
      </c>
      <c r="DJ17" s="9">
        <v>6.41</v>
      </c>
      <c r="DK17" s="9">
        <v>2.609</v>
      </c>
      <c r="DL17" s="9">
        <v>3.8010000000000002</v>
      </c>
      <c r="DM17" s="9">
        <v>362.92200000000003</v>
      </c>
      <c r="DN17" s="9">
        <v>176.011</v>
      </c>
      <c r="DO17" s="9">
        <v>186.911</v>
      </c>
      <c r="DP17" s="9">
        <v>251.42</v>
      </c>
      <c r="DQ17" s="9">
        <v>127.542</v>
      </c>
      <c r="DR17" s="9">
        <v>123.878</v>
      </c>
      <c r="DS17" s="9">
        <v>22.343</v>
      </c>
      <c r="DT17" s="9">
        <v>12.667999999999999</v>
      </c>
      <c r="DU17" s="9">
        <v>9.6750000000000007</v>
      </c>
      <c r="DV17" s="9">
        <v>15.33</v>
      </c>
      <c r="DW17" s="9">
        <v>7.6890000000000001</v>
      </c>
      <c r="DX17" s="9">
        <v>7.641</v>
      </c>
      <c r="DY17" s="9">
        <v>8.5890000000000004</v>
      </c>
      <c r="DZ17" s="9">
        <v>5.2050000000000001</v>
      </c>
      <c r="EA17" s="9">
        <v>3.3839999999999999</v>
      </c>
      <c r="EB17" s="9">
        <v>14.702</v>
      </c>
      <c r="EC17" s="9">
        <v>7.242</v>
      </c>
      <c r="ED17" s="9">
        <v>7.46</v>
      </c>
      <c r="EE17" s="9">
        <v>13.597</v>
      </c>
      <c r="EF17" s="9">
        <v>6.734</v>
      </c>
      <c r="EG17" s="9">
        <v>6.8630000000000004</v>
      </c>
      <c r="EH17" s="9">
        <v>50.509</v>
      </c>
      <c r="EI17" s="9">
        <v>22.774999999999999</v>
      </c>
      <c r="EJ17" s="9">
        <v>27.734000000000002</v>
      </c>
      <c r="EK17" s="9">
        <v>200.911</v>
      </c>
      <c r="EL17" s="9">
        <v>104.768</v>
      </c>
      <c r="EM17" s="9">
        <v>96.144000000000005</v>
      </c>
      <c r="EN17" s="9">
        <v>45.497999999999998</v>
      </c>
      <c r="EO17" s="9">
        <v>18.768999999999998</v>
      </c>
      <c r="EP17" s="9">
        <v>26.728000000000002</v>
      </c>
      <c r="EQ17" s="9">
        <v>176.74600000000001</v>
      </c>
      <c r="ER17" s="9">
        <v>88.882000000000005</v>
      </c>
      <c r="ES17" s="9">
        <v>87.863</v>
      </c>
      <c r="ET17" s="9">
        <v>18.68</v>
      </c>
      <c r="EU17" s="9">
        <v>8.5259999999999998</v>
      </c>
      <c r="EV17" s="9">
        <v>10.154</v>
      </c>
      <c r="EW17" s="9">
        <v>267.48500000000001</v>
      </c>
      <c r="EX17" s="9">
        <v>134.90199999999999</v>
      </c>
      <c r="EY17" s="9">
        <v>132.583</v>
      </c>
      <c r="EZ17" s="9">
        <v>243.43</v>
      </c>
      <c r="FA17" s="9">
        <v>122.431</v>
      </c>
      <c r="FB17" s="9">
        <v>120.999</v>
      </c>
      <c r="FC17" s="9">
        <v>227.58600000000001</v>
      </c>
      <c r="FD17" s="9">
        <v>115.47</v>
      </c>
      <c r="FE17" s="9">
        <v>112.116</v>
      </c>
      <c r="FF17" s="9">
        <v>69.298000000000002</v>
      </c>
      <c r="FG17" s="9">
        <v>29.663</v>
      </c>
      <c r="FH17" s="9">
        <v>39.634</v>
      </c>
      <c r="FI17" s="9">
        <v>41.636000000000003</v>
      </c>
      <c r="FJ17" s="9">
        <v>17.998999999999999</v>
      </c>
      <c r="FK17" s="9">
        <v>23.637</v>
      </c>
      <c r="FL17" s="9">
        <v>25.571000000000002</v>
      </c>
      <c r="FM17" s="9">
        <v>10.638999999999999</v>
      </c>
      <c r="FN17" s="9">
        <v>14.932</v>
      </c>
      <c r="FO17" s="9">
        <v>10.821</v>
      </c>
      <c r="FP17" s="9">
        <v>5.6219999999999999</v>
      </c>
      <c r="FQ17" s="9">
        <v>5.1989999999999998</v>
      </c>
      <c r="FR17" s="9">
        <v>100.681</v>
      </c>
      <c r="FS17" s="9">
        <v>42.847000000000001</v>
      </c>
      <c r="FT17" s="9">
        <v>57.834000000000003</v>
      </c>
      <c r="FU17" s="9">
        <v>21.446000000000002</v>
      </c>
      <c r="FV17" s="9">
        <v>7.2770000000000001</v>
      </c>
      <c r="FW17" s="9">
        <v>14.169</v>
      </c>
      <c r="FX17" s="9">
        <v>6.0250000000000004</v>
      </c>
      <c r="FY17" s="9">
        <v>3.0369999999999999</v>
      </c>
      <c r="FZ17" s="9">
        <v>2.988</v>
      </c>
      <c r="GA17" s="9">
        <v>19.094000000000001</v>
      </c>
      <c r="GB17" s="9">
        <v>6.7770000000000001</v>
      </c>
      <c r="GC17" s="9">
        <v>12.318</v>
      </c>
      <c r="GD17" s="9">
        <v>2.8889999999999998</v>
      </c>
      <c r="GE17" s="9">
        <v>0.96899999999999997</v>
      </c>
      <c r="GF17" s="9">
        <v>1.92</v>
      </c>
      <c r="GG17" s="9">
        <v>15.723000000000001</v>
      </c>
      <c r="GH17" s="9">
        <v>5.5119999999999996</v>
      </c>
      <c r="GI17" s="9">
        <v>10.210000000000001</v>
      </c>
      <c r="GJ17" s="9">
        <v>1.716</v>
      </c>
      <c r="GK17" s="9">
        <v>0.64600000000000002</v>
      </c>
      <c r="GL17" s="9">
        <v>1.07</v>
      </c>
      <c r="GM17" s="9">
        <v>2.5310000000000001</v>
      </c>
      <c r="GN17" s="9">
        <v>0.501</v>
      </c>
      <c r="GO17" s="9">
        <v>2.0299999999999998</v>
      </c>
      <c r="GP17" s="9">
        <v>4.1609999999999996</v>
      </c>
      <c r="GQ17" s="9">
        <v>0.57399999999999995</v>
      </c>
      <c r="GR17" s="9">
        <v>3.5870000000000002</v>
      </c>
      <c r="GS17" s="9">
        <v>45.311999999999998</v>
      </c>
      <c r="GT17" s="9">
        <v>19.526</v>
      </c>
      <c r="GU17" s="9">
        <v>25.786999999999999</v>
      </c>
      <c r="GV17" s="9">
        <v>32.445999999999998</v>
      </c>
      <c r="GW17" s="9">
        <v>12.898999999999999</v>
      </c>
      <c r="GX17" s="9">
        <v>19.547000000000001</v>
      </c>
      <c r="GY17" s="9">
        <v>5.8109999999999999</v>
      </c>
      <c r="GZ17" s="9">
        <v>2.9449999999999998</v>
      </c>
      <c r="HA17" s="9">
        <v>2.8660000000000001</v>
      </c>
      <c r="HB17" s="9">
        <v>26.635000000000002</v>
      </c>
      <c r="HC17" s="9">
        <v>9.9540000000000006</v>
      </c>
      <c r="HD17" s="9">
        <v>16.681000000000001</v>
      </c>
      <c r="HE17" s="9">
        <v>257.23099999999999</v>
      </c>
      <c r="HF17" s="9">
        <v>130.48699999999999</v>
      </c>
      <c r="HG17" s="9">
        <v>126.744</v>
      </c>
      <c r="HH17" s="9">
        <v>105.691</v>
      </c>
      <c r="HI17" s="9">
        <v>45.524000000000001</v>
      </c>
      <c r="HJ17" s="9">
        <v>60.167000000000002</v>
      </c>
      <c r="HK17" s="9">
        <v>18.268999999999998</v>
      </c>
      <c r="HL17" s="9">
        <v>6.7770000000000001</v>
      </c>
      <c r="HM17" s="9">
        <v>11.492000000000001</v>
      </c>
    </row>
    <row r="18" spans="1:221">
      <c r="A18" s="10">
        <v>44593</v>
      </c>
      <c r="B18" s="9">
        <v>19.434999999999999</v>
      </c>
      <c r="C18" s="9">
        <v>288.86900000000003</v>
      </c>
      <c r="D18" s="9">
        <v>149.68700000000001</v>
      </c>
      <c r="E18" s="9">
        <v>139.18199999999999</v>
      </c>
      <c r="F18" s="9">
        <v>179.79400000000001</v>
      </c>
      <c r="G18" s="9">
        <v>81.775000000000006</v>
      </c>
      <c r="H18" s="9">
        <v>98.019000000000005</v>
      </c>
      <c r="I18" s="9">
        <v>25.24</v>
      </c>
      <c r="J18" s="9">
        <v>9.2129999999999992</v>
      </c>
      <c r="K18" s="9">
        <v>16.027000000000001</v>
      </c>
      <c r="L18" s="9">
        <v>167.99799999999999</v>
      </c>
      <c r="M18" s="9">
        <v>82.906999999999996</v>
      </c>
      <c r="N18" s="9">
        <v>85.09</v>
      </c>
      <c r="O18" s="9">
        <v>123.206</v>
      </c>
      <c r="P18" s="9">
        <v>63.097999999999999</v>
      </c>
      <c r="Q18" s="9">
        <v>60.107999999999997</v>
      </c>
      <c r="R18" s="9">
        <v>15.878</v>
      </c>
      <c r="S18" s="9">
        <v>9.35</v>
      </c>
      <c r="T18" s="9">
        <v>6.5270000000000001</v>
      </c>
      <c r="U18" s="9">
        <v>6.4089999999999998</v>
      </c>
      <c r="V18" s="9">
        <v>3.052</v>
      </c>
      <c r="W18" s="9">
        <v>3.3570000000000002</v>
      </c>
      <c r="X18" s="9">
        <v>4.5960000000000001</v>
      </c>
      <c r="Y18" s="9">
        <v>2.4409999999999998</v>
      </c>
      <c r="Z18" s="9">
        <v>2.1549999999999998</v>
      </c>
      <c r="AA18" s="9">
        <v>6.7380000000000004</v>
      </c>
      <c r="AB18" s="9">
        <v>3.1320000000000001</v>
      </c>
      <c r="AC18" s="9">
        <v>3.605</v>
      </c>
      <c r="AD18" s="9">
        <v>5.9829999999999997</v>
      </c>
      <c r="AE18" s="9">
        <v>2.6259999999999999</v>
      </c>
      <c r="AF18" s="9">
        <v>3.3570000000000002</v>
      </c>
      <c r="AG18" s="9">
        <v>27.190999999999999</v>
      </c>
      <c r="AH18" s="9">
        <v>13.676</v>
      </c>
      <c r="AI18" s="9">
        <v>13.516</v>
      </c>
      <c r="AJ18" s="9">
        <v>96.015000000000001</v>
      </c>
      <c r="AK18" s="9">
        <v>49.421999999999997</v>
      </c>
      <c r="AL18" s="9">
        <v>46.593000000000004</v>
      </c>
      <c r="AM18" s="9">
        <v>25.405999999999999</v>
      </c>
      <c r="AN18" s="9">
        <v>12.260999999999999</v>
      </c>
      <c r="AO18" s="9">
        <v>13.145</v>
      </c>
      <c r="AP18" s="9">
        <v>83.010999999999996</v>
      </c>
      <c r="AQ18" s="9">
        <v>41.728000000000002</v>
      </c>
      <c r="AR18" s="9">
        <v>41.283000000000001</v>
      </c>
      <c r="AS18" s="9">
        <v>8.5009999999999994</v>
      </c>
      <c r="AT18" s="9">
        <v>3.6240000000000001</v>
      </c>
      <c r="AU18" s="9">
        <v>4.8780000000000001</v>
      </c>
      <c r="AV18" s="9">
        <v>130.709</v>
      </c>
      <c r="AW18" s="9">
        <v>66.037999999999997</v>
      </c>
      <c r="AX18" s="9">
        <v>64.67</v>
      </c>
      <c r="AY18" s="9">
        <v>115.041</v>
      </c>
      <c r="AZ18" s="9">
        <v>59.604999999999997</v>
      </c>
      <c r="BA18" s="9">
        <v>55.435000000000002</v>
      </c>
      <c r="BB18" s="9">
        <v>108.846</v>
      </c>
      <c r="BC18" s="9">
        <v>57.003999999999998</v>
      </c>
      <c r="BD18" s="9">
        <v>51.841999999999999</v>
      </c>
      <c r="BE18" s="9">
        <v>32.241</v>
      </c>
      <c r="BF18" s="9">
        <v>15.815</v>
      </c>
      <c r="BG18" s="9">
        <v>16.425999999999998</v>
      </c>
      <c r="BH18" s="9">
        <v>21.096</v>
      </c>
      <c r="BI18" s="9">
        <v>10.853999999999999</v>
      </c>
      <c r="BJ18" s="9">
        <v>10.242000000000001</v>
      </c>
      <c r="BK18" s="9">
        <v>13.593</v>
      </c>
      <c r="BL18" s="9">
        <v>7.9130000000000003</v>
      </c>
      <c r="BM18" s="9">
        <v>5.68</v>
      </c>
      <c r="BN18" s="9">
        <v>3.9590000000000001</v>
      </c>
      <c r="BO18" s="9">
        <v>1.601</v>
      </c>
      <c r="BP18" s="9">
        <v>2.3580000000000001</v>
      </c>
      <c r="BQ18" s="9">
        <v>40.832000000000001</v>
      </c>
      <c r="BR18" s="9">
        <v>18.207999999999998</v>
      </c>
      <c r="BS18" s="9">
        <v>22.623999999999999</v>
      </c>
      <c r="BT18" s="9">
        <v>9.7149999999999999</v>
      </c>
      <c r="BU18" s="9">
        <v>3.9140000000000001</v>
      </c>
      <c r="BV18" s="9">
        <v>5.8010000000000002</v>
      </c>
      <c r="BW18" s="9">
        <v>2.9129999999999998</v>
      </c>
      <c r="BX18" s="9">
        <v>0.92600000000000005</v>
      </c>
      <c r="BY18" s="9">
        <v>1.9870000000000001</v>
      </c>
      <c r="BZ18" s="9">
        <v>8.5630000000000006</v>
      </c>
      <c r="CA18" s="9">
        <v>3.31</v>
      </c>
      <c r="CB18" s="9">
        <v>5.2530000000000001</v>
      </c>
      <c r="CC18" s="9">
        <v>1.798</v>
      </c>
      <c r="CD18" s="9">
        <v>0.97099999999999997</v>
      </c>
      <c r="CE18" s="9">
        <v>0.82799999999999996</v>
      </c>
      <c r="CF18" s="9">
        <v>6.5940000000000003</v>
      </c>
      <c r="CG18" s="9">
        <v>2.2669999999999999</v>
      </c>
      <c r="CH18" s="9">
        <v>4.327</v>
      </c>
      <c r="CI18" s="9">
        <v>0.75800000000000001</v>
      </c>
      <c r="CJ18" s="9">
        <v>0.215</v>
      </c>
      <c r="CK18" s="9">
        <v>0.54400000000000004</v>
      </c>
      <c r="CL18" s="9">
        <v>1.2569999999999999</v>
      </c>
      <c r="CM18" s="9">
        <v>0.60399999999999998</v>
      </c>
      <c r="CN18" s="9">
        <v>0.65300000000000002</v>
      </c>
      <c r="CO18" s="9">
        <v>1.946</v>
      </c>
      <c r="CP18" s="9">
        <v>0.188</v>
      </c>
      <c r="CQ18" s="9">
        <v>1.758</v>
      </c>
      <c r="CR18" s="9">
        <v>20.661000000000001</v>
      </c>
      <c r="CS18" s="9">
        <v>8.6519999999999992</v>
      </c>
      <c r="CT18" s="9">
        <v>12.009</v>
      </c>
      <c r="CU18" s="9">
        <v>13.779</v>
      </c>
      <c r="CV18" s="9">
        <v>5.5149999999999997</v>
      </c>
      <c r="CW18" s="9">
        <v>8.2639999999999993</v>
      </c>
      <c r="CX18" s="9">
        <v>2.6989999999999998</v>
      </c>
      <c r="CY18" s="9">
        <v>1.159</v>
      </c>
      <c r="CZ18" s="9">
        <v>1.54</v>
      </c>
      <c r="DA18" s="9">
        <v>11.08</v>
      </c>
      <c r="DB18" s="9">
        <v>4.3570000000000002</v>
      </c>
      <c r="DC18" s="9">
        <v>6.7240000000000002</v>
      </c>
      <c r="DD18" s="9">
        <v>125.905</v>
      </c>
      <c r="DE18" s="9">
        <v>64.257000000000005</v>
      </c>
      <c r="DF18" s="9">
        <v>61.649000000000001</v>
      </c>
      <c r="DG18" s="9">
        <v>42.091999999999999</v>
      </c>
      <c r="DH18" s="9">
        <v>18.651</v>
      </c>
      <c r="DI18" s="9">
        <v>23.442</v>
      </c>
      <c r="DJ18" s="9">
        <v>8.0660000000000007</v>
      </c>
      <c r="DK18" s="9">
        <v>3.173</v>
      </c>
      <c r="DL18" s="9">
        <v>4.8929999999999998</v>
      </c>
      <c r="DM18" s="9">
        <v>363.19200000000001</v>
      </c>
      <c r="DN18" s="9">
        <v>176.61600000000001</v>
      </c>
      <c r="DO18" s="9">
        <v>186.57599999999999</v>
      </c>
      <c r="DP18" s="9">
        <v>250.809</v>
      </c>
      <c r="DQ18" s="9">
        <v>127.34099999999999</v>
      </c>
      <c r="DR18" s="9">
        <v>123.468</v>
      </c>
      <c r="DS18" s="9">
        <v>23.655000000000001</v>
      </c>
      <c r="DT18" s="9">
        <v>13.505000000000001</v>
      </c>
      <c r="DU18" s="9">
        <v>10.15</v>
      </c>
      <c r="DV18" s="9">
        <v>13.997999999999999</v>
      </c>
      <c r="DW18" s="9">
        <v>7.2779999999999996</v>
      </c>
      <c r="DX18" s="9">
        <v>6.72</v>
      </c>
      <c r="DY18" s="9">
        <v>8.2319999999999993</v>
      </c>
      <c r="DZ18" s="9">
        <v>4.8010000000000002</v>
      </c>
      <c r="EA18" s="9">
        <v>3.431</v>
      </c>
      <c r="EB18" s="9">
        <v>12.7</v>
      </c>
      <c r="EC18" s="9">
        <v>7.3170000000000002</v>
      </c>
      <c r="ED18" s="9">
        <v>5.383</v>
      </c>
      <c r="EE18" s="9">
        <v>12.427</v>
      </c>
      <c r="EF18" s="9">
        <v>7.0439999999999996</v>
      </c>
      <c r="EG18" s="9">
        <v>5.383</v>
      </c>
      <c r="EH18" s="9">
        <v>61.341000000000001</v>
      </c>
      <c r="EI18" s="9">
        <v>29.672000000000001</v>
      </c>
      <c r="EJ18" s="9">
        <v>31.669</v>
      </c>
      <c r="EK18" s="9">
        <v>189.46799999999999</v>
      </c>
      <c r="EL18" s="9">
        <v>97.668999999999997</v>
      </c>
      <c r="EM18" s="9">
        <v>91.799000000000007</v>
      </c>
      <c r="EN18" s="9">
        <v>58.11</v>
      </c>
      <c r="EO18" s="9">
        <v>27.544</v>
      </c>
      <c r="EP18" s="9">
        <v>30.565999999999999</v>
      </c>
      <c r="EQ18" s="9">
        <v>169.48500000000001</v>
      </c>
      <c r="ER18" s="9">
        <v>83.956999999999994</v>
      </c>
      <c r="ES18" s="9">
        <v>85.528000000000006</v>
      </c>
      <c r="ET18" s="9">
        <v>19.765000000000001</v>
      </c>
      <c r="EU18" s="9">
        <v>8.9410000000000007</v>
      </c>
      <c r="EV18" s="9">
        <v>10.823</v>
      </c>
      <c r="EW18" s="9">
        <v>264.08999999999997</v>
      </c>
      <c r="EX18" s="9">
        <v>133.416</v>
      </c>
      <c r="EY18" s="9">
        <v>130.67400000000001</v>
      </c>
      <c r="EZ18" s="9">
        <v>234.27799999999999</v>
      </c>
      <c r="FA18" s="9">
        <v>119.32299999999999</v>
      </c>
      <c r="FB18" s="9">
        <v>114.955</v>
      </c>
      <c r="FC18" s="9">
        <v>224.21700000000001</v>
      </c>
      <c r="FD18" s="9">
        <v>115.30500000000001</v>
      </c>
      <c r="FE18" s="9">
        <v>108.91200000000001</v>
      </c>
      <c r="FF18" s="9">
        <v>74.543999999999997</v>
      </c>
      <c r="FG18" s="9">
        <v>36.927</v>
      </c>
      <c r="FH18" s="9">
        <v>37.616</v>
      </c>
      <c r="FI18" s="9">
        <v>46.625</v>
      </c>
      <c r="FJ18" s="9">
        <v>23.032</v>
      </c>
      <c r="FK18" s="9">
        <v>23.593</v>
      </c>
      <c r="FL18" s="9">
        <v>33.343000000000004</v>
      </c>
      <c r="FM18" s="9">
        <v>16.957000000000001</v>
      </c>
      <c r="FN18" s="9">
        <v>16.385999999999999</v>
      </c>
      <c r="FO18" s="9">
        <v>9.0419999999999998</v>
      </c>
      <c r="FP18" s="9">
        <v>4.8540000000000001</v>
      </c>
      <c r="FQ18" s="9">
        <v>4.1879999999999997</v>
      </c>
      <c r="FR18" s="9">
        <v>103.34099999999999</v>
      </c>
      <c r="FS18" s="9">
        <v>44.42</v>
      </c>
      <c r="FT18" s="9">
        <v>58.92</v>
      </c>
      <c r="FU18" s="9">
        <v>19.45</v>
      </c>
      <c r="FV18" s="9">
        <v>8.641</v>
      </c>
      <c r="FW18" s="9">
        <v>10.808999999999999</v>
      </c>
      <c r="FX18" s="9">
        <v>4.8239999999999998</v>
      </c>
      <c r="FY18" s="9">
        <v>2.2050000000000001</v>
      </c>
      <c r="FZ18" s="9">
        <v>2.6179999999999999</v>
      </c>
      <c r="GA18" s="9">
        <v>17.027000000000001</v>
      </c>
      <c r="GB18" s="9">
        <v>7.9550000000000001</v>
      </c>
      <c r="GC18" s="9">
        <v>9.0719999999999992</v>
      </c>
      <c r="GD18" s="9">
        <v>3.25</v>
      </c>
      <c r="GE18" s="9">
        <v>1.099</v>
      </c>
      <c r="GF18" s="9">
        <v>2.1509999999999998</v>
      </c>
      <c r="GG18" s="9">
        <v>13.526999999999999</v>
      </c>
      <c r="GH18" s="9">
        <v>6.8559999999999999</v>
      </c>
      <c r="GI18" s="9">
        <v>6.6710000000000003</v>
      </c>
      <c r="GJ18" s="9">
        <v>1.26</v>
      </c>
      <c r="GK18" s="9">
        <v>0.66100000000000003</v>
      </c>
      <c r="GL18" s="9">
        <v>0.59899999999999998</v>
      </c>
      <c r="GM18" s="9">
        <v>2.6659999999999999</v>
      </c>
      <c r="GN18" s="9">
        <v>0.68600000000000005</v>
      </c>
      <c r="GO18" s="9">
        <v>1.98</v>
      </c>
      <c r="GP18" s="9">
        <v>2.1080000000000001</v>
      </c>
      <c r="GQ18" s="9">
        <v>0</v>
      </c>
      <c r="GR18" s="9">
        <v>2.1080000000000001</v>
      </c>
      <c r="GS18" s="9">
        <v>52.652999999999999</v>
      </c>
      <c r="GT18" s="9">
        <v>24.242000000000001</v>
      </c>
      <c r="GU18" s="9">
        <v>28.411000000000001</v>
      </c>
      <c r="GV18" s="9">
        <v>28.734999999999999</v>
      </c>
      <c r="GW18" s="9">
        <v>13.494999999999999</v>
      </c>
      <c r="GX18" s="9">
        <v>15.24</v>
      </c>
      <c r="GY18" s="9">
        <v>4.9829999999999997</v>
      </c>
      <c r="GZ18" s="9">
        <v>1.883</v>
      </c>
      <c r="HA18" s="9">
        <v>3.1</v>
      </c>
      <c r="HB18" s="9">
        <v>23.751999999999999</v>
      </c>
      <c r="HC18" s="9">
        <v>11.612</v>
      </c>
      <c r="HD18" s="9">
        <v>12.14</v>
      </c>
      <c r="HE18" s="9">
        <v>255.792</v>
      </c>
      <c r="HF18" s="9">
        <v>129.22399999999999</v>
      </c>
      <c r="HG18" s="9">
        <v>126.568</v>
      </c>
      <c r="HH18" s="9">
        <v>107.4</v>
      </c>
      <c r="HI18" s="9">
        <v>47.392000000000003</v>
      </c>
      <c r="HJ18" s="9">
        <v>60.008000000000003</v>
      </c>
      <c r="HK18" s="9">
        <v>15.644</v>
      </c>
      <c r="HL18" s="9">
        <v>7.782</v>
      </c>
      <c r="HM18" s="9">
        <v>7.8620000000000001</v>
      </c>
    </row>
    <row r="19" spans="1:221">
      <c r="A19" s="10">
        <v>44958</v>
      </c>
      <c r="B19" s="9">
        <v>16.692</v>
      </c>
      <c r="C19" s="9">
        <v>297.339</v>
      </c>
      <c r="D19" s="9">
        <v>152.624</v>
      </c>
      <c r="E19" s="9">
        <v>144.715</v>
      </c>
      <c r="F19" s="9">
        <v>180.51599999999999</v>
      </c>
      <c r="G19" s="9">
        <v>83.328999999999994</v>
      </c>
      <c r="H19" s="9">
        <v>97.186999999999998</v>
      </c>
      <c r="I19" s="9">
        <v>24.565000000000001</v>
      </c>
      <c r="J19" s="9">
        <v>11.398999999999999</v>
      </c>
      <c r="K19" s="9">
        <v>13.166</v>
      </c>
      <c r="L19" s="9">
        <v>174.10499999999999</v>
      </c>
      <c r="M19" s="9">
        <v>86.956000000000003</v>
      </c>
      <c r="N19" s="9">
        <v>87.149000000000001</v>
      </c>
      <c r="O19" s="9">
        <v>131.08000000000001</v>
      </c>
      <c r="P19" s="9">
        <v>67.275999999999996</v>
      </c>
      <c r="Q19" s="9">
        <v>63.804000000000002</v>
      </c>
      <c r="R19" s="9">
        <v>11.728999999999999</v>
      </c>
      <c r="S19" s="9">
        <v>7.1210000000000004</v>
      </c>
      <c r="T19" s="9">
        <v>4.6079999999999997</v>
      </c>
      <c r="U19" s="9">
        <v>5.6230000000000002</v>
      </c>
      <c r="V19" s="9">
        <v>2.3140000000000001</v>
      </c>
      <c r="W19" s="9">
        <v>3.3079999999999998</v>
      </c>
      <c r="X19" s="9">
        <v>3.4569999999999999</v>
      </c>
      <c r="Y19" s="9">
        <v>1.0920000000000001</v>
      </c>
      <c r="Z19" s="9">
        <v>2.3650000000000002</v>
      </c>
      <c r="AA19" s="9">
        <v>5.8929999999999998</v>
      </c>
      <c r="AB19" s="9">
        <v>2.82</v>
      </c>
      <c r="AC19" s="9">
        <v>3.0720000000000001</v>
      </c>
      <c r="AD19" s="9">
        <v>4.8390000000000004</v>
      </c>
      <c r="AE19" s="9">
        <v>2.1230000000000002</v>
      </c>
      <c r="AF19" s="9">
        <v>2.7160000000000002</v>
      </c>
      <c r="AG19" s="9">
        <v>27.082999999999998</v>
      </c>
      <c r="AH19" s="9">
        <v>13.627000000000001</v>
      </c>
      <c r="AI19" s="9">
        <v>13.455</v>
      </c>
      <c r="AJ19" s="9">
        <v>103.997</v>
      </c>
      <c r="AK19" s="9">
        <v>53.649000000000001</v>
      </c>
      <c r="AL19" s="9">
        <v>50.347999999999999</v>
      </c>
      <c r="AM19" s="9">
        <v>25.934000000000001</v>
      </c>
      <c r="AN19" s="9">
        <v>13.227</v>
      </c>
      <c r="AO19" s="9">
        <v>12.707000000000001</v>
      </c>
      <c r="AP19" s="9">
        <v>90.709000000000003</v>
      </c>
      <c r="AQ19" s="9">
        <v>44.683999999999997</v>
      </c>
      <c r="AR19" s="9">
        <v>46.024999999999999</v>
      </c>
      <c r="AS19" s="9">
        <v>8.2759999999999998</v>
      </c>
      <c r="AT19" s="9">
        <v>4.0869999999999997</v>
      </c>
      <c r="AU19" s="9">
        <v>4.1890000000000001</v>
      </c>
      <c r="AV19" s="9">
        <v>139.85400000000001</v>
      </c>
      <c r="AW19" s="9">
        <v>72.007999999999996</v>
      </c>
      <c r="AX19" s="9">
        <v>67.846000000000004</v>
      </c>
      <c r="AY19" s="9">
        <v>123.889</v>
      </c>
      <c r="AZ19" s="9">
        <v>63.441000000000003</v>
      </c>
      <c r="BA19" s="9">
        <v>60.447000000000003</v>
      </c>
      <c r="BB19" s="9">
        <v>116.32</v>
      </c>
      <c r="BC19" s="9">
        <v>59.674999999999997</v>
      </c>
      <c r="BD19" s="9">
        <v>56.645000000000003</v>
      </c>
      <c r="BE19" s="9">
        <v>34.237000000000002</v>
      </c>
      <c r="BF19" s="9">
        <v>17.925999999999998</v>
      </c>
      <c r="BG19" s="9">
        <v>16.311</v>
      </c>
      <c r="BH19" s="9">
        <v>21.53</v>
      </c>
      <c r="BI19" s="9">
        <v>11.355</v>
      </c>
      <c r="BJ19" s="9">
        <v>10.175000000000001</v>
      </c>
      <c r="BK19" s="9">
        <v>12.756</v>
      </c>
      <c r="BL19" s="9">
        <v>6.6230000000000002</v>
      </c>
      <c r="BM19" s="9">
        <v>6.1319999999999997</v>
      </c>
      <c r="BN19" s="9">
        <v>4.8259999999999996</v>
      </c>
      <c r="BO19" s="9">
        <v>2.552</v>
      </c>
      <c r="BP19" s="9">
        <v>2.2730000000000001</v>
      </c>
      <c r="BQ19" s="9">
        <v>38.198999999999998</v>
      </c>
      <c r="BR19" s="9">
        <v>17.128</v>
      </c>
      <c r="BS19" s="9">
        <v>21.071000000000002</v>
      </c>
      <c r="BT19" s="9">
        <v>11.222</v>
      </c>
      <c r="BU19" s="9">
        <v>5.415</v>
      </c>
      <c r="BV19" s="9">
        <v>5.8070000000000004</v>
      </c>
      <c r="BW19" s="9">
        <v>1.944</v>
      </c>
      <c r="BX19" s="9">
        <v>0.89400000000000002</v>
      </c>
      <c r="BY19" s="9">
        <v>1.05</v>
      </c>
      <c r="BZ19" s="9">
        <v>10.039999999999999</v>
      </c>
      <c r="CA19" s="9">
        <v>4.907</v>
      </c>
      <c r="CB19" s="9">
        <v>5.133</v>
      </c>
      <c r="CC19" s="9">
        <v>3.1179999999999999</v>
      </c>
      <c r="CD19" s="9">
        <v>1.722</v>
      </c>
      <c r="CE19" s="9">
        <v>1.3959999999999999</v>
      </c>
      <c r="CF19" s="9">
        <v>6.7439999999999998</v>
      </c>
      <c r="CG19" s="9">
        <v>3.0070000000000001</v>
      </c>
      <c r="CH19" s="9">
        <v>3.7370000000000001</v>
      </c>
      <c r="CI19" s="9">
        <v>0.13500000000000001</v>
      </c>
      <c r="CJ19" s="9">
        <v>0</v>
      </c>
      <c r="CK19" s="9">
        <v>0.13500000000000001</v>
      </c>
      <c r="CL19" s="9">
        <v>1.29</v>
      </c>
      <c r="CM19" s="9">
        <v>0.61699999999999999</v>
      </c>
      <c r="CN19" s="9">
        <v>0.67400000000000004</v>
      </c>
      <c r="CO19" s="9">
        <v>1.387</v>
      </c>
      <c r="CP19" s="9">
        <v>0.14599999999999999</v>
      </c>
      <c r="CQ19" s="9">
        <v>1.2410000000000001</v>
      </c>
      <c r="CR19" s="9">
        <v>19.468</v>
      </c>
      <c r="CS19" s="9">
        <v>9.3170000000000002</v>
      </c>
      <c r="CT19" s="9">
        <v>10.151</v>
      </c>
      <c r="CU19" s="9">
        <v>16.155999999999999</v>
      </c>
      <c r="CV19" s="9">
        <v>8.0749999999999993</v>
      </c>
      <c r="CW19" s="9">
        <v>8.08</v>
      </c>
      <c r="CX19" s="9">
        <v>4.3490000000000002</v>
      </c>
      <c r="CY19" s="9">
        <v>2.3929999999999998</v>
      </c>
      <c r="CZ19" s="9">
        <v>1.956</v>
      </c>
      <c r="DA19" s="9">
        <v>11.807</v>
      </c>
      <c r="DB19" s="9">
        <v>5.6820000000000004</v>
      </c>
      <c r="DC19" s="9">
        <v>6.1239999999999997</v>
      </c>
      <c r="DD19" s="9">
        <v>135.429</v>
      </c>
      <c r="DE19" s="9">
        <v>69.668999999999997</v>
      </c>
      <c r="DF19" s="9">
        <v>65.760000000000005</v>
      </c>
      <c r="DG19" s="9">
        <v>38.676000000000002</v>
      </c>
      <c r="DH19" s="9">
        <v>17.286999999999999</v>
      </c>
      <c r="DI19" s="9">
        <v>21.388999999999999</v>
      </c>
      <c r="DJ19" s="9">
        <v>9.2970000000000006</v>
      </c>
      <c r="DK19" s="9">
        <v>4.5149999999999997</v>
      </c>
      <c r="DL19" s="9">
        <v>4.7830000000000004</v>
      </c>
      <c r="DM19" s="9">
        <v>374.18400000000003</v>
      </c>
      <c r="DN19" s="9">
        <v>181.49700000000001</v>
      </c>
      <c r="DO19" s="9">
        <v>192.68700000000001</v>
      </c>
      <c r="DP19" s="9">
        <v>264.49</v>
      </c>
      <c r="DQ19" s="9">
        <v>135.554</v>
      </c>
      <c r="DR19" s="9">
        <v>128.93600000000001</v>
      </c>
      <c r="DS19" s="9">
        <v>25.169</v>
      </c>
      <c r="DT19" s="9">
        <v>13.788</v>
      </c>
      <c r="DU19" s="9">
        <v>11.381</v>
      </c>
      <c r="DV19" s="9">
        <v>15.983000000000001</v>
      </c>
      <c r="DW19" s="9">
        <v>7.5250000000000004</v>
      </c>
      <c r="DX19" s="9">
        <v>8.4589999999999996</v>
      </c>
      <c r="DY19" s="9">
        <v>6.7450000000000001</v>
      </c>
      <c r="DZ19" s="9">
        <v>3.911</v>
      </c>
      <c r="EA19" s="9">
        <v>2.8340000000000001</v>
      </c>
      <c r="EB19" s="9">
        <v>15.551</v>
      </c>
      <c r="EC19" s="9">
        <v>7.0170000000000003</v>
      </c>
      <c r="ED19" s="9">
        <v>8.5340000000000007</v>
      </c>
      <c r="EE19" s="9">
        <v>14.609</v>
      </c>
      <c r="EF19" s="9">
        <v>7.0170000000000003</v>
      </c>
      <c r="EG19" s="9">
        <v>7.5919999999999996</v>
      </c>
      <c r="EH19" s="9">
        <v>62.786999999999999</v>
      </c>
      <c r="EI19" s="9">
        <v>29.951000000000001</v>
      </c>
      <c r="EJ19" s="9">
        <v>32.835999999999999</v>
      </c>
      <c r="EK19" s="9">
        <v>201.703</v>
      </c>
      <c r="EL19" s="9">
        <v>105.60299999999999</v>
      </c>
      <c r="EM19" s="9">
        <v>96.1</v>
      </c>
      <c r="EN19" s="9">
        <v>59.649000000000001</v>
      </c>
      <c r="EO19" s="9">
        <v>28.238</v>
      </c>
      <c r="EP19" s="9">
        <v>31.411000000000001</v>
      </c>
      <c r="EQ19" s="9">
        <v>179.68</v>
      </c>
      <c r="ER19" s="9">
        <v>91.457999999999998</v>
      </c>
      <c r="ES19" s="9">
        <v>88.221999999999994</v>
      </c>
      <c r="ET19" s="9">
        <v>25.306000000000001</v>
      </c>
      <c r="EU19" s="9">
        <v>13.401</v>
      </c>
      <c r="EV19" s="9">
        <v>11.904</v>
      </c>
      <c r="EW19" s="9">
        <v>280.57799999999997</v>
      </c>
      <c r="EX19" s="9">
        <v>143.184</v>
      </c>
      <c r="EY19" s="9">
        <v>137.39400000000001</v>
      </c>
      <c r="EZ19" s="9">
        <v>248.285</v>
      </c>
      <c r="FA19" s="9">
        <v>128.047</v>
      </c>
      <c r="FB19" s="9">
        <v>120.238</v>
      </c>
      <c r="FC19" s="9">
        <v>235.15700000000001</v>
      </c>
      <c r="FD19" s="9">
        <v>122.07299999999999</v>
      </c>
      <c r="FE19" s="9">
        <v>113.084</v>
      </c>
      <c r="FF19" s="9">
        <v>84.353999999999999</v>
      </c>
      <c r="FG19" s="9">
        <v>40.880000000000003</v>
      </c>
      <c r="FH19" s="9">
        <v>43.473999999999997</v>
      </c>
      <c r="FI19" s="9">
        <v>49.113</v>
      </c>
      <c r="FJ19" s="9">
        <v>23.327999999999999</v>
      </c>
      <c r="FK19" s="9">
        <v>25.783999999999999</v>
      </c>
      <c r="FL19" s="9">
        <v>33.024999999999999</v>
      </c>
      <c r="FM19" s="9">
        <v>15.698</v>
      </c>
      <c r="FN19" s="9">
        <v>17.326000000000001</v>
      </c>
      <c r="FO19" s="9">
        <v>8.0779999999999994</v>
      </c>
      <c r="FP19" s="9">
        <v>4.7270000000000003</v>
      </c>
      <c r="FQ19" s="9">
        <v>3.35</v>
      </c>
      <c r="FR19" s="9">
        <v>101.617</v>
      </c>
      <c r="FS19" s="9">
        <v>41.216000000000001</v>
      </c>
      <c r="FT19" s="9">
        <v>60.401000000000003</v>
      </c>
      <c r="FU19" s="9">
        <v>19.747</v>
      </c>
      <c r="FV19" s="9">
        <v>7.2050000000000001</v>
      </c>
      <c r="FW19" s="9">
        <v>12.542999999999999</v>
      </c>
      <c r="FX19" s="9">
        <v>3.625</v>
      </c>
      <c r="FY19" s="9">
        <v>2.2320000000000002</v>
      </c>
      <c r="FZ19" s="9">
        <v>1.393</v>
      </c>
      <c r="GA19" s="9">
        <v>16.079999999999998</v>
      </c>
      <c r="GB19" s="9">
        <v>6.1139999999999999</v>
      </c>
      <c r="GC19" s="9">
        <v>9.9659999999999993</v>
      </c>
      <c r="GD19" s="9">
        <v>4.3490000000000002</v>
      </c>
      <c r="GE19" s="9">
        <v>1.083</v>
      </c>
      <c r="GF19" s="9">
        <v>3.266</v>
      </c>
      <c r="GG19" s="9">
        <v>10.923</v>
      </c>
      <c r="GH19" s="9">
        <v>4.5069999999999997</v>
      </c>
      <c r="GI19" s="9">
        <v>6.4160000000000004</v>
      </c>
      <c r="GJ19" s="9">
        <v>0.91</v>
      </c>
      <c r="GK19" s="9">
        <v>0.498</v>
      </c>
      <c r="GL19" s="9">
        <v>0.41199999999999998</v>
      </c>
      <c r="GM19" s="9">
        <v>3.6680000000000001</v>
      </c>
      <c r="GN19" s="9">
        <v>1.091</v>
      </c>
      <c r="GO19" s="9">
        <v>2.577</v>
      </c>
      <c r="GP19" s="9">
        <v>1.8959999999999999</v>
      </c>
      <c r="GQ19" s="9">
        <v>0</v>
      </c>
      <c r="GR19" s="9">
        <v>1.8959999999999999</v>
      </c>
      <c r="GS19" s="9">
        <v>45.737000000000002</v>
      </c>
      <c r="GT19" s="9">
        <v>20.559000000000001</v>
      </c>
      <c r="GU19" s="9">
        <v>25.178999999999998</v>
      </c>
      <c r="GV19" s="9">
        <v>27.824999999999999</v>
      </c>
      <c r="GW19" s="9">
        <v>11.932</v>
      </c>
      <c r="GX19" s="9">
        <v>15.893000000000001</v>
      </c>
      <c r="GY19" s="9">
        <v>6.9669999999999996</v>
      </c>
      <c r="GZ19" s="9">
        <v>2.8660000000000001</v>
      </c>
      <c r="HA19" s="9">
        <v>4.101</v>
      </c>
      <c r="HB19" s="9">
        <v>20.858000000000001</v>
      </c>
      <c r="HC19" s="9">
        <v>9.0660000000000007</v>
      </c>
      <c r="HD19" s="9">
        <v>11.792</v>
      </c>
      <c r="HE19" s="9">
        <v>271.45699999999999</v>
      </c>
      <c r="HF19" s="9">
        <v>138.41999999999999</v>
      </c>
      <c r="HG19" s="9">
        <v>133.03700000000001</v>
      </c>
      <c r="HH19" s="9">
        <v>102.727</v>
      </c>
      <c r="HI19" s="9">
        <v>43.076999999999998</v>
      </c>
      <c r="HJ19" s="9">
        <v>59.65</v>
      </c>
      <c r="HK19" s="9">
        <v>14.731999999999999</v>
      </c>
      <c r="HL19" s="9">
        <v>5.5629999999999997</v>
      </c>
      <c r="HM19" s="9">
        <v>9.1679999999999993</v>
      </c>
    </row>
  </sheetData>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EDFB8-3D8C-4138-97FD-1C9A72D6A972}">
  <sheetPr codeName="Sheet10">
    <pageSetUpPr fitToPage="1"/>
  </sheetPr>
  <dimension ref="A1:U159"/>
  <sheetViews>
    <sheetView zoomScaleNormal="100" workbookViewId="0">
      <pane ySplit="12" topLeftCell="A13" activePane="bottomLeft" state="frozen"/>
      <selection activeCell="C10" sqref="C10:E10"/>
      <selection pane="bottomLeft" activeCell="C10" sqref="C10:E10"/>
    </sheetView>
  </sheetViews>
  <sheetFormatPr defaultRowHeight="15" customHeight="1"/>
  <cols>
    <col min="1" max="1" width="3" customWidth="1"/>
    <col min="2" max="2" width="77" bestFit="1" customWidth="1"/>
    <col min="3" max="20" width="11" customWidth="1"/>
    <col min="216" max="227" width="9.140625" customWidth="1"/>
    <col min="231" max="231" width="9.140625" customWidth="1"/>
    <col min="472" max="483" width="9.140625" customWidth="1"/>
    <col min="487" max="487" width="9.140625" customWidth="1"/>
    <col min="728" max="739" width="9.140625" customWidth="1"/>
    <col min="743" max="743" width="9.140625" customWidth="1"/>
    <col min="984" max="995" width="9.140625" customWidth="1"/>
    <col min="999" max="999" width="9.140625" customWidth="1"/>
    <col min="1240" max="1251" width="9.140625" customWidth="1"/>
    <col min="1255" max="1255" width="9.140625" customWidth="1"/>
    <col min="1496" max="1507" width="9.140625" customWidth="1"/>
    <col min="1511" max="1511" width="9.140625" customWidth="1"/>
    <col min="1752" max="1763" width="9.140625" customWidth="1"/>
    <col min="1767" max="1767" width="9.140625" customWidth="1"/>
    <col min="2008" max="2019" width="9.140625" customWidth="1"/>
    <col min="2023" max="2023" width="9.140625" customWidth="1"/>
    <col min="2264" max="2275" width="9.140625" customWidth="1"/>
    <col min="2279" max="2279" width="9.140625" customWidth="1"/>
    <col min="2520" max="2531" width="9.140625" customWidth="1"/>
    <col min="2535" max="2535" width="9.140625" customWidth="1"/>
    <col min="2776" max="2787" width="9.140625" customWidth="1"/>
    <col min="2791" max="2791" width="9.140625" customWidth="1"/>
    <col min="3032" max="3043" width="9.140625" customWidth="1"/>
    <col min="3047" max="3047" width="9.140625" customWidth="1"/>
    <col min="3288" max="3299" width="9.140625" customWidth="1"/>
    <col min="3303" max="3303" width="9.140625" customWidth="1"/>
    <col min="3544" max="3555" width="9.140625" customWidth="1"/>
    <col min="3559" max="3559" width="9.140625" customWidth="1"/>
    <col min="3800" max="3811" width="9.140625" customWidth="1"/>
    <col min="3815" max="3815" width="9.140625" customWidth="1"/>
    <col min="4056" max="4067" width="9.140625" customWidth="1"/>
    <col min="4071" max="4071" width="9.140625" customWidth="1"/>
    <col min="4312" max="4323" width="9.140625" customWidth="1"/>
    <col min="4327" max="4327" width="9.140625" customWidth="1"/>
    <col min="4568" max="4579" width="9.140625" customWidth="1"/>
    <col min="4583" max="4583" width="9.140625" customWidth="1"/>
    <col min="4824" max="4835" width="9.140625" customWidth="1"/>
    <col min="4839" max="4839" width="9.140625" customWidth="1"/>
    <col min="5080" max="5091" width="9.140625" customWidth="1"/>
    <col min="5095" max="5095" width="9.140625" customWidth="1"/>
    <col min="5336" max="5347" width="9.140625" customWidth="1"/>
    <col min="5351" max="5351" width="9.140625" customWidth="1"/>
    <col min="5592" max="5603" width="9.140625" customWidth="1"/>
    <col min="5607" max="5607" width="9.140625" customWidth="1"/>
    <col min="5848" max="5859" width="9.140625" customWidth="1"/>
    <col min="5863" max="5863" width="9.140625" customWidth="1"/>
    <col min="6104" max="6115" width="9.140625" customWidth="1"/>
    <col min="6119" max="6119" width="9.140625" customWidth="1"/>
    <col min="6360" max="6371" width="9.140625" customWidth="1"/>
    <col min="6375" max="6375" width="9.140625" customWidth="1"/>
    <col min="6616" max="6627" width="9.140625" customWidth="1"/>
    <col min="6631" max="6631" width="9.140625" customWidth="1"/>
    <col min="6872" max="6883" width="9.140625" customWidth="1"/>
    <col min="6887" max="6887" width="9.140625" customWidth="1"/>
    <col min="7128" max="7139" width="9.140625" customWidth="1"/>
    <col min="7143" max="7143" width="9.140625" customWidth="1"/>
    <col min="7384" max="7395" width="9.140625" customWidth="1"/>
    <col min="7399" max="7399" width="9.140625" customWidth="1"/>
    <col min="7640" max="7651" width="9.140625" customWidth="1"/>
    <col min="7655" max="7655" width="9.140625" customWidth="1"/>
    <col min="7896" max="7907" width="9.140625" customWidth="1"/>
    <col min="7911" max="7911" width="9.140625" customWidth="1"/>
    <col min="8152" max="8163" width="9.140625" customWidth="1"/>
    <col min="8167" max="8167" width="9.140625" customWidth="1"/>
    <col min="8408" max="8419" width="9.140625" customWidth="1"/>
    <col min="8423" max="8423" width="9.140625" customWidth="1"/>
    <col min="8664" max="8675" width="9.140625" customWidth="1"/>
    <col min="8679" max="8679" width="9.140625" customWidth="1"/>
    <col min="8920" max="8931" width="9.140625" customWidth="1"/>
    <col min="8935" max="8935" width="9.140625" customWidth="1"/>
    <col min="9176" max="9187" width="9.140625" customWidth="1"/>
    <col min="9191" max="9191" width="9.140625" customWidth="1"/>
    <col min="9432" max="9443" width="9.140625" customWidth="1"/>
    <col min="9447" max="9447" width="9.140625" customWidth="1"/>
    <col min="9688" max="9699" width="9.140625" customWidth="1"/>
    <col min="9703" max="9703" width="9.140625" customWidth="1"/>
    <col min="9944" max="9955" width="9.140625" customWidth="1"/>
    <col min="9959" max="9959" width="9.140625" customWidth="1"/>
    <col min="10200" max="10211" width="9.140625" customWidth="1"/>
    <col min="10215" max="10215" width="9.140625" customWidth="1"/>
    <col min="10456" max="10467" width="9.140625" customWidth="1"/>
    <col min="10471" max="10471" width="9.140625" customWidth="1"/>
    <col min="10712" max="10723" width="9.140625" customWidth="1"/>
    <col min="10727" max="10727" width="9.140625" customWidth="1"/>
    <col min="10968" max="10979" width="9.140625" customWidth="1"/>
    <col min="10983" max="10983" width="9.140625" customWidth="1"/>
    <col min="11224" max="11235" width="9.140625" customWidth="1"/>
    <col min="11239" max="11239" width="9.140625" customWidth="1"/>
    <col min="11480" max="11491" width="9.140625" customWidth="1"/>
    <col min="11495" max="11495" width="9.140625" customWidth="1"/>
    <col min="11736" max="11747" width="9.140625" customWidth="1"/>
    <col min="11751" max="11751" width="9.140625" customWidth="1"/>
    <col min="11992" max="12003" width="9.140625" customWidth="1"/>
    <col min="12007" max="12007" width="9.140625" customWidth="1"/>
    <col min="12248" max="12259" width="9.140625" customWidth="1"/>
    <col min="12263" max="12263" width="9.140625" customWidth="1"/>
    <col min="12504" max="12515" width="9.140625" customWidth="1"/>
    <col min="12519" max="12519" width="9.140625" customWidth="1"/>
    <col min="12760" max="12771" width="9.140625" customWidth="1"/>
    <col min="12775" max="12775" width="9.140625" customWidth="1"/>
    <col min="13016" max="13027" width="9.140625" customWidth="1"/>
    <col min="13031" max="13031" width="9.140625" customWidth="1"/>
    <col min="13272" max="13283" width="9.140625" customWidth="1"/>
    <col min="13287" max="13287" width="9.140625" customWidth="1"/>
    <col min="13528" max="13539" width="9.140625" customWidth="1"/>
    <col min="13543" max="13543" width="9.140625" customWidth="1"/>
    <col min="13784" max="13795" width="9.140625" customWidth="1"/>
    <col min="13799" max="13799" width="9.140625" customWidth="1"/>
    <col min="14040" max="14051" width="9.140625" customWidth="1"/>
    <col min="14055" max="14055" width="9.140625" customWidth="1"/>
    <col min="14296" max="14307" width="9.140625" customWidth="1"/>
    <col min="14311" max="14311" width="9.140625" customWidth="1"/>
    <col min="14552" max="14563" width="9.140625" customWidth="1"/>
    <col min="14567" max="14567" width="9.140625" customWidth="1"/>
    <col min="14808" max="14819" width="9.140625" customWidth="1"/>
    <col min="14823" max="14823" width="9.140625" customWidth="1"/>
    <col min="15064" max="15075" width="9.140625" customWidth="1"/>
    <col min="15079" max="15079" width="9.140625" customWidth="1"/>
    <col min="15320" max="15331" width="9.140625" customWidth="1"/>
    <col min="15335" max="15335" width="9.140625" customWidth="1"/>
    <col min="15576" max="15587" width="9.140625" customWidth="1"/>
    <col min="15591" max="15591" width="9.140625" customWidth="1"/>
    <col min="15832" max="15843" width="9.140625" customWidth="1"/>
    <col min="15847" max="15847" width="9.140625" customWidth="1"/>
    <col min="16088" max="16099" width="9.140625" customWidth="1"/>
    <col min="16103" max="16103" width="9.140625" customWidth="1"/>
  </cols>
  <sheetData>
    <row r="1" spans="1:20" ht="11.25" customHeight="1">
      <c r="A1" s="31"/>
      <c r="B1" s="31"/>
      <c r="C1" s="31"/>
      <c r="D1" s="31"/>
      <c r="E1" s="31"/>
      <c r="F1" s="31"/>
      <c r="G1" s="31"/>
      <c r="H1" s="31"/>
      <c r="I1" s="31"/>
      <c r="J1" s="31"/>
      <c r="K1" s="31"/>
    </row>
    <row r="2" spans="1:20" ht="15.95" customHeight="1">
      <c r="A2" s="11"/>
      <c r="B2" s="32" t="s">
        <v>2952</v>
      </c>
      <c r="C2" s="12"/>
      <c r="D2" s="12"/>
      <c r="E2" s="12"/>
      <c r="F2" s="12"/>
      <c r="G2" s="12"/>
      <c r="H2" s="12"/>
      <c r="I2" s="12"/>
      <c r="J2" s="12"/>
      <c r="K2" s="12"/>
      <c r="L2" s="32"/>
      <c r="M2" s="12"/>
      <c r="N2" s="12"/>
      <c r="O2" s="12"/>
      <c r="P2" s="12"/>
      <c r="Q2" s="12"/>
      <c r="R2" s="12"/>
      <c r="S2" s="12"/>
      <c r="T2" s="12"/>
    </row>
    <row r="3" spans="1:20" ht="11.25" customHeight="1">
      <c r="A3" s="11"/>
      <c r="B3" s="12"/>
      <c r="C3" s="12"/>
      <c r="D3" s="12"/>
      <c r="E3" s="12"/>
      <c r="F3" s="12"/>
      <c r="G3" s="12"/>
      <c r="H3" s="12"/>
      <c r="I3" s="12"/>
      <c r="J3" s="12"/>
      <c r="K3" s="12"/>
      <c r="L3" s="12"/>
      <c r="M3" s="12"/>
      <c r="N3" s="12"/>
      <c r="O3" s="12"/>
      <c r="P3" s="12"/>
      <c r="Q3" s="12"/>
      <c r="R3" s="12"/>
      <c r="S3" s="12"/>
      <c r="T3" s="12"/>
    </row>
    <row r="4" spans="1:20" ht="11.25" customHeight="1">
      <c r="A4" s="11"/>
      <c r="B4" s="12"/>
      <c r="C4" s="12"/>
      <c r="D4" s="12"/>
      <c r="E4" s="12"/>
      <c r="F4" s="12"/>
      <c r="G4" s="12"/>
      <c r="H4" s="12"/>
      <c r="I4" s="12"/>
      <c r="J4" s="12"/>
      <c r="K4" s="12"/>
      <c r="L4" s="12"/>
      <c r="M4" s="12"/>
      <c r="N4" s="12"/>
      <c r="O4" s="12"/>
      <c r="P4" s="12"/>
      <c r="Q4" s="12"/>
      <c r="R4" s="12"/>
      <c r="S4" s="12"/>
      <c r="T4" s="12"/>
    </row>
    <row r="5" spans="1:20" ht="15.95" customHeight="1">
      <c r="A5" s="31"/>
      <c r="B5" s="33" t="str">
        <f>Contents!B5</f>
        <v>6226.0.00.001 Microdata and TableBuilder: Participation, Job Search and Mobility</v>
      </c>
      <c r="C5" s="31"/>
      <c r="D5" s="31"/>
      <c r="E5" s="31"/>
      <c r="F5" s="31"/>
      <c r="G5" s="31"/>
      <c r="H5" s="31"/>
      <c r="I5" s="31"/>
      <c r="J5" s="31"/>
      <c r="K5" s="31"/>
      <c r="L5" s="33"/>
      <c r="M5" s="31"/>
      <c r="N5" s="31"/>
      <c r="O5" s="31"/>
      <c r="P5" s="31"/>
      <c r="Q5" s="31"/>
      <c r="R5" s="31"/>
      <c r="S5" s="31"/>
      <c r="T5" s="31"/>
    </row>
    <row r="6" spans="1:20" ht="15.95" customHeight="1">
      <c r="A6" s="31"/>
      <c r="B6" s="33" t="str">
        <f>Contents!B6</f>
        <v>Table 1. Populations</v>
      </c>
      <c r="C6" s="31"/>
      <c r="D6" s="31"/>
      <c r="E6" s="31"/>
      <c r="F6" s="31"/>
      <c r="G6" s="31"/>
      <c r="H6" s="31"/>
      <c r="I6" s="31"/>
      <c r="J6" s="31"/>
      <c r="K6" s="31"/>
      <c r="L6" s="70"/>
      <c r="M6" s="70"/>
      <c r="N6" s="70"/>
      <c r="O6" s="70"/>
      <c r="P6" s="70"/>
      <c r="Q6" s="70"/>
      <c r="R6" s="70"/>
      <c r="S6" s="70"/>
      <c r="T6" s="70"/>
    </row>
    <row r="7" spans="1:20" ht="15.95" customHeight="1">
      <c r="A7" s="31"/>
      <c r="B7" s="34" t="str">
        <f>Contents!B7</f>
        <v>Released at 11:30 am (Canberra time) Fri 30 June 2023</v>
      </c>
      <c r="C7" s="31"/>
      <c r="D7" s="31"/>
      <c r="E7" s="31"/>
      <c r="F7" s="31"/>
      <c r="G7" s="31"/>
      <c r="H7" s="31"/>
      <c r="I7" s="31"/>
      <c r="J7" s="31"/>
      <c r="K7" s="31"/>
      <c r="L7" s="35"/>
      <c r="M7" s="31"/>
      <c r="N7" s="31"/>
      <c r="O7" s="31"/>
      <c r="P7" s="31"/>
      <c r="Q7" s="31"/>
      <c r="R7" s="31"/>
      <c r="S7" s="31"/>
      <c r="T7" s="31"/>
    </row>
    <row r="8" spans="1:20" ht="15.75" customHeight="1">
      <c r="A8" s="71" t="str">
        <f>Contents!C11</f>
        <v>Table 1.1 - Populations by age, February 2023</v>
      </c>
      <c r="B8" s="71"/>
      <c r="C8" s="71"/>
      <c r="D8" s="71"/>
      <c r="E8" s="71"/>
      <c r="F8" s="71"/>
      <c r="G8" s="71"/>
      <c r="H8" s="71"/>
      <c r="I8" s="36"/>
      <c r="J8" s="37"/>
      <c r="K8" s="37"/>
      <c r="L8" s="71"/>
      <c r="M8" s="71"/>
      <c r="N8" s="71"/>
      <c r="O8" s="71"/>
      <c r="P8" s="71"/>
      <c r="Q8" s="71"/>
      <c r="R8" s="71"/>
      <c r="S8" s="36"/>
      <c r="T8" s="37"/>
    </row>
    <row r="9" spans="1:20" ht="15.75" customHeight="1">
      <c r="A9" s="38"/>
      <c r="B9" s="38"/>
      <c r="C9" s="39"/>
      <c r="D9" s="39"/>
      <c r="E9" s="39"/>
      <c r="F9" s="39"/>
      <c r="G9" s="39"/>
      <c r="H9" s="39"/>
      <c r="I9" s="39"/>
      <c r="J9" s="39"/>
      <c r="K9" s="39"/>
      <c r="L9" s="39"/>
      <c r="M9" s="39"/>
      <c r="N9" s="39"/>
      <c r="O9" s="39"/>
      <c r="P9" s="39"/>
      <c r="Q9" s="39"/>
      <c r="R9" s="39"/>
      <c r="S9" s="39"/>
      <c r="T9" s="39"/>
    </row>
    <row r="10" spans="1:20" ht="15" customHeight="1">
      <c r="A10" s="38"/>
      <c r="B10" s="40" t="s">
        <v>2976</v>
      </c>
      <c r="C10" s="72" t="s">
        <v>2977</v>
      </c>
      <c r="D10" s="72"/>
      <c r="E10" s="72"/>
      <c r="F10" s="41"/>
      <c r="G10" s="73" t="s">
        <v>2978</v>
      </c>
      <c r="H10" s="73"/>
      <c r="I10" s="73"/>
      <c r="J10" s="41"/>
      <c r="K10" s="41"/>
      <c r="L10" s="41"/>
      <c r="M10" s="41"/>
      <c r="N10" s="41"/>
      <c r="O10" s="41"/>
      <c r="P10" s="41"/>
      <c r="Q10" s="41"/>
      <c r="R10" s="41"/>
      <c r="S10" s="41"/>
      <c r="T10" s="41"/>
    </row>
    <row r="11" spans="1:20">
      <c r="A11" s="38"/>
      <c r="B11" s="38"/>
      <c r="C11" s="39" t="s">
        <v>2979</v>
      </c>
      <c r="D11" s="39" t="s">
        <v>2980</v>
      </c>
      <c r="E11" s="39" t="s">
        <v>2981</v>
      </c>
      <c r="F11" s="39"/>
      <c r="G11" s="39" t="s">
        <v>2979</v>
      </c>
      <c r="H11" s="39" t="s">
        <v>2980</v>
      </c>
      <c r="I11" s="39" t="s">
        <v>2981</v>
      </c>
      <c r="J11" s="39"/>
      <c r="K11" s="39"/>
      <c r="L11" s="39"/>
      <c r="M11" s="39"/>
      <c r="N11" s="39"/>
      <c r="O11" s="39"/>
      <c r="P11" s="39"/>
      <c r="Q11" s="39"/>
      <c r="R11" s="39"/>
      <c r="S11" s="39"/>
      <c r="T11" s="39"/>
    </row>
    <row r="12" spans="1:20">
      <c r="A12" s="38"/>
      <c r="B12" s="38"/>
      <c r="C12" s="42" t="s">
        <v>2982</v>
      </c>
      <c r="D12" s="42" t="s">
        <v>2982</v>
      </c>
      <c r="E12" s="42" t="s">
        <v>2982</v>
      </c>
      <c r="F12" s="42"/>
      <c r="G12" s="42" t="s">
        <v>2982</v>
      </c>
      <c r="H12" s="42" t="s">
        <v>2982</v>
      </c>
      <c r="I12" s="42" t="s">
        <v>2982</v>
      </c>
      <c r="J12" s="42"/>
      <c r="K12" s="42"/>
      <c r="L12" s="42"/>
      <c r="M12" s="42"/>
      <c r="N12" s="42"/>
      <c r="O12" s="42"/>
      <c r="P12" s="42"/>
      <c r="Q12" s="42"/>
      <c r="R12" s="42"/>
      <c r="S12" s="42"/>
      <c r="T12" s="42"/>
    </row>
    <row r="13" spans="1:20">
      <c r="A13" s="43" t="s">
        <v>2983</v>
      </c>
      <c r="B13" s="44"/>
      <c r="C13" s="42"/>
      <c r="D13" s="42"/>
      <c r="E13" s="42"/>
      <c r="F13" s="45"/>
      <c r="G13" s="42"/>
      <c r="H13" s="42"/>
      <c r="I13" s="42"/>
    </row>
    <row r="14" spans="1:20">
      <c r="A14" s="43"/>
      <c r="B14" s="46" t="s">
        <v>2984</v>
      </c>
      <c r="C14" s="47" cm="1">
        <f t="array" ref="C14">INDEX($C$73:$T$107,$U73,C$59)</f>
        <v>21244.041000000001</v>
      </c>
      <c r="D14" s="47" cm="1">
        <f t="array" ref="D14">INDEX($C$73:$T$107,$U73,D$59)</f>
        <v>10471.966</v>
      </c>
      <c r="E14" s="47" cm="1">
        <f t="array" ref="E14">INDEX($C$73:$T$107,$U73,E$59)</f>
        <v>10772.075000000001</v>
      </c>
      <c r="F14" s="47"/>
      <c r="G14" s="48" t="str" cm="1">
        <f t="array" ref="G14">HYPERLINK(TEXT("#"&amp;INDEX($C$121:$T$155,$U121,C$59),),INDEX($C$121:$T$155,$U121,C$59))</f>
        <v>A126094922J</v>
      </c>
      <c r="H14" s="48" t="str" cm="1">
        <f t="array" ref="H14">HYPERLINK(TEXT("#"&amp;INDEX($C$121:$T$155,$U121,D$59),),INDEX($C$121:$T$155,$U121,D$59))</f>
        <v>A126110042V</v>
      </c>
      <c r="I14" s="48" t="str" cm="1">
        <f t="array" ref="I14">HYPERLINK(TEXT("#"&amp;INDEX($C$121:$T$155,$U121,E$59),),INDEX($C$121:$T$155,$U121,E$59))</f>
        <v>A126102482X</v>
      </c>
    </row>
    <row r="15" spans="1:20">
      <c r="A15" s="43"/>
      <c r="B15" s="46" t="s">
        <v>2985</v>
      </c>
      <c r="C15" s="47" cm="1">
        <f t="array" ref="C15">INDEX($C$73:$T$107,$U74,C$59)</f>
        <v>13813.467000000001</v>
      </c>
      <c r="D15" s="47" cm="1">
        <f t="array" ref="D15">INDEX($C$73:$T$107,$U74,D$59)</f>
        <v>7246.3590000000004</v>
      </c>
      <c r="E15" s="47" cm="1">
        <f t="array" ref="E15">INDEX($C$73:$T$107,$U74,E$59)</f>
        <v>6567.107</v>
      </c>
      <c r="F15" s="47"/>
      <c r="G15" s="48" t="str" cm="1">
        <f t="array" ref="G15">HYPERLINK(TEXT("#"&amp;INDEX($C$121:$T$155,$U122,C$59),),INDEX($C$121:$T$155,$U122,C$59))</f>
        <v>A126094878K</v>
      </c>
      <c r="H15" s="48" t="str" cm="1">
        <f t="array" ref="H15">HYPERLINK(TEXT("#"&amp;INDEX($C$121:$T$155,$U122,D$59),),INDEX($C$121:$T$155,$U122,D$59))</f>
        <v>A126109998R</v>
      </c>
      <c r="I15" s="48" t="str" cm="1">
        <f t="array" ref="I15">HYPERLINK(TEXT("#"&amp;INDEX($C$121:$T$155,$U122,E$59),),INDEX($C$121:$T$155,$U122,E$59))</f>
        <v>A126102438R</v>
      </c>
    </row>
    <row r="16" spans="1:20">
      <c r="A16" s="43"/>
      <c r="B16" s="46" t="s">
        <v>2986</v>
      </c>
      <c r="C16" s="47" cm="1">
        <f t="array" ref="C16">INDEX($C$73:$T$107,$U75,C$59)</f>
        <v>1476.1579999999999</v>
      </c>
      <c r="D16" s="47" cm="1">
        <f t="array" ref="D16">INDEX($C$73:$T$107,$U75,D$59)</f>
        <v>776.62800000000004</v>
      </c>
      <c r="E16" s="47" cm="1">
        <f t="array" ref="E16">INDEX($C$73:$T$107,$U75,E$59)</f>
        <v>699.53</v>
      </c>
      <c r="F16" s="47"/>
      <c r="G16" s="48" t="str" cm="1">
        <f t="array" ref="G16">HYPERLINK(TEXT("#"&amp;INDEX($C$121:$T$155,$U123,C$59),),INDEX($C$121:$T$155,$U123,C$59))</f>
        <v>A126094926T</v>
      </c>
      <c r="H16" s="48" t="str" cm="1">
        <f t="array" ref="H16">HYPERLINK(TEXT("#"&amp;INDEX($C$121:$T$155,$U123,D$59),),INDEX($C$121:$T$155,$U123,D$59))</f>
        <v>A126110046C</v>
      </c>
      <c r="I16" s="48" t="str" cm="1">
        <f t="array" ref="I16">HYPERLINK(TEXT("#"&amp;INDEX($C$121:$T$155,$U123,E$59),),INDEX($C$121:$T$155,$U123,E$59))</f>
        <v>A126102486J</v>
      </c>
    </row>
    <row r="17" spans="1:9">
      <c r="A17" s="43"/>
      <c r="B17" s="46" t="s">
        <v>2987</v>
      </c>
      <c r="C17" s="47" cm="1">
        <f t="array" ref="C17">INDEX($C$73:$T$107,$U76,C$59)</f>
        <v>869.83600000000001</v>
      </c>
      <c r="D17" s="47" cm="1">
        <f t="array" ref="D17">INDEX($C$73:$T$107,$U76,D$59)</f>
        <v>351.78300000000002</v>
      </c>
      <c r="E17" s="47" cm="1">
        <f t="array" ref="E17">INDEX($C$73:$T$107,$U76,E$59)</f>
        <v>518.053</v>
      </c>
      <c r="F17" s="47"/>
      <c r="G17" s="48" t="str" cm="1">
        <f t="array" ref="G17">HYPERLINK(TEXT("#"&amp;INDEX($C$121:$T$155,$U124,C$59),),INDEX($C$121:$T$155,$U124,C$59))</f>
        <v>A126094930J</v>
      </c>
      <c r="H17" s="48" t="str" cm="1">
        <f t="array" ref="H17">HYPERLINK(TEXT("#"&amp;INDEX($C$121:$T$155,$U124,D$59),),INDEX($C$121:$T$155,$U124,D$59))</f>
        <v>A126110050V</v>
      </c>
      <c r="I17" s="48" t="str" cm="1">
        <f t="array" ref="I17">HYPERLINK(TEXT("#"&amp;INDEX($C$121:$T$155,$U124,E$59),),INDEX($C$121:$T$155,$U124,E$59))</f>
        <v>A126102490X</v>
      </c>
    </row>
    <row r="18" spans="1:9">
      <c r="A18" s="43"/>
      <c r="B18" s="46" t="s">
        <v>2988</v>
      </c>
      <c r="C18" s="47" cm="1">
        <f t="array" ref="C18">INDEX($C$73:$T$107,$U77,C$59)</f>
        <v>398.48899999999998</v>
      </c>
      <c r="D18" s="47" cm="1">
        <f t="array" ref="D18">INDEX($C$73:$T$107,$U77,D$59)</f>
        <v>182.512</v>
      </c>
      <c r="E18" s="47" cm="1">
        <f t="array" ref="E18">INDEX($C$73:$T$107,$U77,E$59)</f>
        <v>215.977</v>
      </c>
      <c r="F18" s="47"/>
      <c r="G18" s="48" t="str" cm="1">
        <f t="array" ref="G18">HYPERLINK(TEXT("#"&amp;INDEX($C$121:$T$155,$U125,C$59),),INDEX($C$121:$T$155,$U125,C$59))</f>
        <v>A126094882A</v>
      </c>
      <c r="H18" s="48" t="str" cm="1">
        <f t="array" ref="H18">HYPERLINK(TEXT("#"&amp;INDEX($C$121:$T$155,$U125,D$59),),INDEX($C$121:$T$155,$U125,D$59))</f>
        <v>A126110002A</v>
      </c>
      <c r="I18" s="48" t="str" cm="1">
        <f t="array" ref="I18">HYPERLINK(TEXT("#"&amp;INDEX($C$121:$T$155,$U125,E$59),),INDEX($C$121:$T$155,$U125,E$59))</f>
        <v>A126102442F</v>
      </c>
    </row>
    <row r="19" spans="1:9">
      <c r="A19" s="43"/>
      <c r="B19" s="46" t="s">
        <v>2989</v>
      </c>
      <c r="C19" s="47" cm="1">
        <f t="array" ref="C19">INDEX($C$73:$T$107,$U78,C$59)</f>
        <v>853.87300000000005</v>
      </c>
      <c r="D19" s="47" cm="1">
        <f t="array" ref="D19">INDEX($C$73:$T$107,$U78,D$59)</f>
        <v>368.80900000000003</v>
      </c>
      <c r="E19" s="47" cm="1">
        <f t="array" ref="E19">INDEX($C$73:$T$107,$U78,E$59)</f>
        <v>485.06400000000002</v>
      </c>
      <c r="F19" s="47"/>
      <c r="G19" s="48" t="str" cm="1">
        <f t="array" ref="G19">HYPERLINK(TEXT("#"&amp;INDEX($C$121:$T$155,$U126,C$59),),INDEX($C$121:$T$155,$U126,C$59))</f>
        <v>A126094886K</v>
      </c>
      <c r="H19" s="48" t="str" cm="1">
        <f t="array" ref="H19">HYPERLINK(TEXT("#"&amp;INDEX($C$121:$T$155,$U126,D$59),),INDEX($C$121:$T$155,$U126,D$59))</f>
        <v>A126110006K</v>
      </c>
      <c r="I19" s="48" t="str" cm="1">
        <f t="array" ref="I19">HYPERLINK(TEXT("#"&amp;INDEX($C$121:$T$155,$U126,E$59),),INDEX($C$121:$T$155,$U126,E$59))</f>
        <v>A126102446R</v>
      </c>
    </row>
    <row r="20" spans="1:9">
      <c r="A20" s="43"/>
      <c r="B20" s="46" t="s">
        <v>2990</v>
      </c>
      <c r="C20" s="47" cm="1">
        <f t="array" ref="C20">INDEX($C$73:$T$107,$U79,C$59)</f>
        <v>792.19899999999996</v>
      </c>
      <c r="D20" s="47" cm="1">
        <f t="array" ref="D20">INDEX($C$73:$T$107,$U79,D$59)</f>
        <v>326.39400000000001</v>
      </c>
      <c r="E20" s="47" cm="1">
        <f t="array" ref="E20">INDEX($C$73:$T$107,$U79,E$59)</f>
        <v>465.80500000000001</v>
      </c>
      <c r="F20" s="47"/>
      <c r="G20" s="48" t="str" cm="1">
        <f t="array" ref="G20">HYPERLINK(TEXT("#"&amp;INDEX($C$121:$T$155,$U127,C$59),),INDEX($C$121:$T$155,$U127,C$59))</f>
        <v>A126094910X</v>
      </c>
      <c r="H20" s="48" t="str" cm="1">
        <f t="array" ref="H20">HYPERLINK(TEXT("#"&amp;INDEX($C$121:$T$155,$U127,D$59),),INDEX($C$121:$T$155,$U127,D$59))</f>
        <v>A126110030K</v>
      </c>
      <c r="I20" s="48" t="str" cm="1">
        <f t="array" ref="I20">HYPERLINK(TEXT("#"&amp;INDEX($C$121:$T$155,$U127,E$59),),INDEX($C$121:$T$155,$U127,E$59))</f>
        <v>A126102470R</v>
      </c>
    </row>
    <row r="21" spans="1:9">
      <c r="A21" s="43"/>
      <c r="B21" s="46" t="s">
        <v>2991</v>
      </c>
      <c r="C21" s="47" cm="1">
        <f t="array" ref="C21">INDEX($C$73:$T$107,$U80,C$59)</f>
        <v>2912.2</v>
      </c>
      <c r="D21" s="47" cm="1">
        <f t="array" ref="D21">INDEX($C$73:$T$107,$U80,D$59)</f>
        <v>1461.548</v>
      </c>
      <c r="E21" s="47" cm="1">
        <f t="array" ref="E21">INDEX($C$73:$T$107,$U80,E$59)</f>
        <v>1450.652</v>
      </c>
      <c r="F21" s="47"/>
      <c r="G21" s="48" t="str" cm="1">
        <f t="array" ref="G21">HYPERLINK(TEXT("#"&amp;INDEX($C$121:$T$155,$U128,C$59),),INDEX($C$121:$T$155,$U128,C$59))</f>
        <v>A126094858A</v>
      </c>
      <c r="H21" s="48" t="str" cm="1">
        <f t="array" ref="H21">HYPERLINK(TEXT("#"&amp;INDEX($C$121:$T$155,$U128,D$59),),INDEX($C$121:$T$155,$U128,D$59))</f>
        <v>A126109978F</v>
      </c>
      <c r="I21" s="48" t="str" cm="1">
        <f t="array" ref="I21">HYPERLINK(TEXT("#"&amp;INDEX($C$121:$T$155,$U128,E$59),),INDEX($C$121:$T$155,$U128,E$59))</f>
        <v>A126102418F</v>
      </c>
    </row>
    <row r="22" spans="1:9">
      <c r="A22" s="43"/>
      <c r="B22" s="46" t="s">
        <v>2992</v>
      </c>
      <c r="C22" s="47" cm="1">
        <f t="array" ref="C22">INDEX($C$73:$T$107,$U81,C$59)</f>
        <v>10901.266</v>
      </c>
      <c r="D22" s="47" cm="1">
        <f t="array" ref="D22">INDEX($C$73:$T$107,$U81,D$59)</f>
        <v>5784.8109999999997</v>
      </c>
      <c r="E22" s="47" cm="1">
        <f t="array" ref="E22">INDEX($C$73:$T$107,$U81,E$59)</f>
        <v>5116.4560000000001</v>
      </c>
      <c r="F22" s="47"/>
      <c r="G22" s="48" t="str" cm="1">
        <f t="array" ref="G22">HYPERLINK(TEXT("#"&amp;INDEX($C$121:$T$155,$U129,C$59),),INDEX($C$121:$T$155,$U129,C$59))</f>
        <v>A126094934T</v>
      </c>
      <c r="H22" s="48" t="str" cm="1">
        <f t="array" ref="H22">HYPERLINK(TEXT("#"&amp;INDEX($C$121:$T$155,$U129,D$59),),INDEX($C$121:$T$155,$U129,D$59))</f>
        <v>A126110054C</v>
      </c>
      <c r="I22" s="48" t="str" cm="1">
        <f t="array" ref="I22">HYPERLINK(TEXT("#"&amp;INDEX($C$121:$T$155,$U129,E$59),),INDEX($C$121:$T$155,$U129,E$59))</f>
        <v>A126102494J</v>
      </c>
    </row>
    <row r="23" spans="1:9">
      <c r="A23" s="43"/>
      <c r="B23" s="46" t="s">
        <v>2993</v>
      </c>
      <c r="C23" s="47" cm="1">
        <f t="array" ref="C23">INDEX($C$73:$T$107,$U82,C$59)</f>
        <v>2714.7420000000002</v>
      </c>
      <c r="D23" s="47" cm="1">
        <f t="array" ref="D23">INDEX($C$73:$T$107,$U82,D$59)</f>
        <v>1343.3420000000001</v>
      </c>
      <c r="E23" s="47" cm="1">
        <f t="array" ref="E23">INDEX($C$73:$T$107,$U82,E$59)</f>
        <v>1371.4</v>
      </c>
      <c r="F23" s="47"/>
      <c r="G23" s="48" t="str" cm="1">
        <f t="array" ref="G23">HYPERLINK(TEXT("#"&amp;INDEX($C$121:$T$155,$U130,C$59),),INDEX($C$121:$T$155,$U130,C$59))</f>
        <v>A126094914J</v>
      </c>
      <c r="H23" s="48" t="str" cm="1">
        <f t="array" ref="H23">HYPERLINK(TEXT("#"&amp;INDEX($C$121:$T$155,$U130,D$59),),INDEX($C$121:$T$155,$U130,D$59))</f>
        <v>A126110034V</v>
      </c>
      <c r="I23" s="48" t="str" cm="1">
        <f t="array" ref="I23">HYPERLINK(TEXT("#"&amp;INDEX($C$121:$T$155,$U130,E$59),),INDEX($C$121:$T$155,$U130,E$59))</f>
        <v>A126102474X</v>
      </c>
    </row>
    <row r="24" spans="1:9">
      <c r="A24" s="43"/>
      <c r="B24" s="46" t="s">
        <v>2994</v>
      </c>
      <c r="C24" s="47" cm="1">
        <f t="array" ref="C24">INDEX($C$73:$T$107,$U83,C$59)</f>
        <v>8896.3250000000007</v>
      </c>
      <c r="D24" s="47" cm="1">
        <f t="array" ref="D24">INDEX($C$73:$T$107,$U83,D$59)</f>
        <v>4492.1629999999996</v>
      </c>
      <c r="E24" s="47" cm="1">
        <f t="array" ref="E24">INDEX($C$73:$T$107,$U83,E$59)</f>
        <v>4404.1629999999996</v>
      </c>
      <c r="F24" s="47"/>
      <c r="G24" s="48" t="str" cm="1">
        <f t="array" ref="G24">HYPERLINK(TEXT("#"&amp;INDEX($C$121:$T$155,$U131,C$59),),INDEX($C$121:$T$155,$U131,C$59))</f>
        <v>A126094946A</v>
      </c>
      <c r="H24" s="48" t="str" cm="1">
        <f t="array" ref="H24">HYPERLINK(TEXT("#"&amp;INDEX($C$121:$T$155,$U131,D$59),),INDEX($C$121:$T$155,$U131,D$59))</f>
        <v>A126110066L</v>
      </c>
      <c r="I24" s="48" t="str" cm="1">
        <f t="array" ref="I24">HYPERLINK(TEXT("#"&amp;INDEX($C$121:$T$155,$U131,E$59),),INDEX($C$121:$T$155,$U131,E$59))</f>
        <v>A126102506F</v>
      </c>
    </row>
    <row r="25" spans="1:9">
      <c r="A25" s="43"/>
      <c r="B25" s="46" t="s">
        <v>2995</v>
      </c>
      <c r="C25" s="47" cm="1">
        <f t="array" ref="C25">INDEX($C$73:$T$107,$U84,C$59)</f>
        <v>942.92</v>
      </c>
      <c r="D25" s="47" cm="1">
        <f t="array" ref="D25">INDEX($C$73:$T$107,$U84,D$59)</f>
        <v>438.608</v>
      </c>
      <c r="E25" s="47" cm="1">
        <f t="array" ref="E25">INDEX($C$73:$T$107,$U84,E$59)</f>
        <v>504.31200000000001</v>
      </c>
      <c r="F25" s="47"/>
      <c r="G25" s="48" t="str" cm="1">
        <f t="array" ref="G25">HYPERLINK(TEXT("#"&amp;INDEX($C$121:$T$155,$U132,C$59),),INDEX($C$121:$T$155,$U132,C$59))</f>
        <v>A126094862T</v>
      </c>
      <c r="H25" s="48" t="str" cm="1">
        <f t="array" ref="H25">HYPERLINK(TEXT("#"&amp;INDEX($C$121:$T$155,$U132,D$59),),INDEX($C$121:$T$155,$U132,D$59))</f>
        <v>A126109982W</v>
      </c>
      <c r="I25" s="48" t="str" cm="1">
        <f t="array" ref="I25">HYPERLINK(TEXT("#"&amp;INDEX($C$121:$T$155,$U132,E$59),),INDEX($C$121:$T$155,$U132,E$59))</f>
        <v>A126102422W</v>
      </c>
    </row>
    <row r="26" spans="1:9">
      <c r="A26" s="43"/>
      <c r="B26" s="46" t="s">
        <v>2996</v>
      </c>
      <c r="C26" s="47" cm="1">
        <f t="array" ref="C26">INDEX($C$73:$T$107,$U85,C$59)</f>
        <v>14821.905000000001</v>
      </c>
      <c r="D26" s="47" cm="1">
        <f t="array" ref="D26">INDEX($C$73:$T$107,$U85,D$59)</f>
        <v>7713.91</v>
      </c>
      <c r="E26" s="47" cm="1">
        <f t="array" ref="E26">INDEX($C$73:$T$107,$U85,E$59)</f>
        <v>7107.9939999999997</v>
      </c>
      <c r="F26" s="47"/>
      <c r="G26" s="48" t="str" cm="1">
        <f t="array" ref="G26">HYPERLINK(TEXT("#"&amp;INDEX($C$121:$T$155,$U133,C$59),),INDEX($C$121:$T$155,$U133,C$59))</f>
        <v>A126094818J</v>
      </c>
      <c r="H26" s="48" t="str" cm="1">
        <f t="array" ref="H26">HYPERLINK(TEXT("#"&amp;INDEX($C$121:$T$155,$U133,D$59),),INDEX($C$121:$T$155,$U133,D$59))</f>
        <v>A126109938L</v>
      </c>
      <c r="I26" s="48" t="str" cm="1">
        <f t="array" ref="I26">HYPERLINK(TEXT("#"&amp;INDEX($C$121:$T$155,$U133,E$59),),INDEX($C$121:$T$155,$U133,E$59))</f>
        <v>A126102378X</v>
      </c>
    </row>
    <row r="27" spans="1:9">
      <c r="A27" s="43"/>
      <c r="B27" s="46" t="s">
        <v>2997</v>
      </c>
      <c r="C27" s="47" cm="1">
        <f t="array" ref="C27">INDEX($C$73:$T$107,$U86,C$59)</f>
        <v>13009.425999999999</v>
      </c>
      <c r="D27" s="47" cm="1">
        <f t="array" ref="D27">INDEX($C$73:$T$107,$U86,D$59)</f>
        <v>6836.4229999999998</v>
      </c>
      <c r="E27" s="47" cm="1">
        <f t="array" ref="E27">INDEX($C$73:$T$107,$U86,E$59)</f>
        <v>6173.0029999999997</v>
      </c>
      <c r="F27" s="47"/>
      <c r="G27" s="48" t="str" cm="1">
        <f t="array" ref="G27">HYPERLINK(TEXT("#"&amp;INDEX($C$121:$T$155,$U134,C$59),),INDEX($C$121:$T$155,$U134,C$59))</f>
        <v>A126094838T</v>
      </c>
      <c r="H27" s="48" t="str" cm="1">
        <f t="array" ref="H27">HYPERLINK(TEXT("#"&amp;INDEX($C$121:$T$155,$U134,D$59),),INDEX($C$121:$T$155,$U134,D$59))</f>
        <v>A126109958W</v>
      </c>
      <c r="I27" s="48" t="str" cm="1">
        <f t="array" ref="I27">HYPERLINK(TEXT("#"&amp;INDEX($C$121:$T$155,$U134,E$59),),INDEX($C$121:$T$155,$U134,E$59))</f>
        <v>A126102398J</v>
      </c>
    </row>
    <row r="28" spans="1:9">
      <c r="A28" s="43"/>
      <c r="B28" s="46" t="s">
        <v>2998</v>
      </c>
      <c r="C28" s="47" cm="1">
        <f t="array" ref="C28">INDEX($C$73:$T$107,$U87,C$59)</f>
        <v>12201.865</v>
      </c>
      <c r="D28" s="47" cm="1">
        <f t="array" ref="D28">INDEX($C$73:$T$107,$U87,D$59)</f>
        <v>6466.0690000000004</v>
      </c>
      <c r="E28" s="47" cm="1">
        <f t="array" ref="E28">INDEX($C$73:$T$107,$U87,E$59)</f>
        <v>5735.7960000000003</v>
      </c>
      <c r="F28" s="47"/>
      <c r="G28" s="48" t="str" cm="1">
        <f t="array" ref="G28">HYPERLINK(TEXT("#"&amp;INDEX($C$121:$T$155,$U135,C$59),),INDEX($C$121:$T$155,$U135,C$59))</f>
        <v>A126094890A</v>
      </c>
      <c r="H28" s="48" t="str" cm="1">
        <f t="array" ref="H28">HYPERLINK(TEXT("#"&amp;INDEX($C$121:$T$155,$U135,D$59),),INDEX($C$121:$T$155,$U135,D$59))</f>
        <v>A126110010A</v>
      </c>
      <c r="I28" s="48" t="str" cm="1">
        <f t="array" ref="I28">HYPERLINK(TEXT("#"&amp;INDEX($C$121:$T$155,$U135,E$59),),INDEX($C$121:$T$155,$U135,E$59))</f>
        <v>A126102450F</v>
      </c>
    </row>
    <row r="29" spans="1:9">
      <c r="A29" s="43"/>
      <c r="B29" s="46" t="s">
        <v>2999</v>
      </c>
      <c r="C29" s="47" cm="1">
        <f t="array" ref="C29">INDEX($C$73:$T$107,$U88,C$59)</f>
        <v>3774.1460000000002</v>
      </c>
      <c r="D29" s="47" cm="1">
        <f t="array" ref="D29">INDEX($C$73:$T$107,$U88,D$59)</f>
        <v>1836.355</v>
      </c>
      <c r="E29" s="47" cm="1">
        <f t="array" ref="E29">INDEX($C$73:$T$107,$U88,E$59)</f>
        <v>1937.7909999999999</v>
      </c>
      <c r="F29" s="47"/>
      <c r="G29" s="48" t="str" cm="1">
        <f t="array" ref="G29">HYPERLINK(TEXT("#"&amp;INDEX($C$121:$T$155,$U136,C$59),),INDEX($C$121:$T$155,$U136,C$59))</f>
        <v>A126094842J</v>
      </c>
      <c r="H29" s="48" t="str" cm="1">
        <f t="array" ref="H29">HYPERLINK(TEXT("#"&amp;INDEX($C$121:$T$155,$U136,D$59),),INDEX($C$121:$T$155,$U136,D$59))</f>
        <v>A126109962L</v>
      </c>
      <c r="I29" s="48" t="str" cm="1">
        <f t="array" ref="I29">HYPERLINK(TEXT("#"&amp;INDEX($C$121:$T$155,$U136,E$59),),INDEX($C$121:$T$155,$U136,E$59))</f>
        <v>A126102402L</v>
      </c>
    </row>
    <row r="30" spans="1:9">
      <c r="A30" s="43"/>
      <c r="B30" s="46" t="s">
        <v>3000</v>
      </c>
      <c r="C30" s="47" cm="1">
        <f t="array" ref="C30">INDEX($C$73:$T$107,$U89,C$59)</f>
        <v>2324.491</v>
      </c>
      <c r="D30" s="47" cm="1">
        <f t="array" ref="D30">INDEX($C$73:$T$107,$U89,D$59)</f>
        <v>1168.4559999999999</v>
      </c>
      <c r="E30" s="47" cm="1">
        <f t="array" ref="E30">INDEX($C$73:$T$107,$U89,E$59)</f>
        <v>1156.0350000000001</v>
      </c>
      <c r="F30" s="47"/>
      <c r="G30" s="48" t="str" cm="1">
        <f t="array" ref="G30">HYPERLINK(TEXT("#"&amp;INDEX($C$121:$T$155,$U137,C$59),),INDEX($C$121:$T$155,$U137,C$59))</f>
        <v>A126094894K</v>
      </c>
      <c r="H30" s="48" t="str" cm="1">
        <f t="array" ref="H30">HYPERLINK(TEXT("#"&amp;INDEX($C$121:$T$155,$U137,D$59),),INDEX($C$121:$T$155,$U137,D$59))</f>
        <v>A126110014K</v>
      </c>
      <c r="I30" s="48" t="str" cm="1">
        <f t="array" ref="I30">HYPERLINK(TEXT("#"&amp;INDEX($C$121:$T$155,$U137,E$59),),INDEX($C$121:$T$155,$U137,E$59))</f>
        <v>A126102454R</v>
      </c>
    </row>
    <row r="31" spans="1:9">
      <c r="A31" s="43"/>
      <c r="B31" s="46" t="s">
        <v>3001</v>
      </c>
      <c r="C31" s="47" cm="1">
        <f t="array" ref="C31">INDEX($C$73:$T$107,$U90,C$59)</f>
        <v>1316.0530000000001</v>
      </c>
      <c r="D31" s="47" cm="1">
        <f t="array" ref="D31">INDEX($C$73:$T$107,$U90,D$59)</f>
        <v>700.90499999999997</v>
      </c>
      <c r="E31" s="47" cm="1">
        <f t="array" ref="E31">INDEX($C$73:$T$107,$U90,E$59)</f>
        <v>615.14800000000002</v>
      </c>
      <c r="F31" s="47"/>
      <c r="G31" s="48" t="str" cm="1">
        <f t="array" ref="G31">HYPERLINK(TEXT("#"&amp;INDEX($C$121:$T$155,$U138,C$59),),INDEX($C$121:$T$155,$U138,C$59))</f>
        <v>A126094898V</v>
      </c>
      <c r="H31" s="48" t="str" cm="1">
        <f t="array" ref="H31">HYPERLINK(TEXT("#"&amp;INDEX($C$121:$T$155,$U138,D$59),),INDEX($C$121:$T$155,$U138,D$59))</f>
        <v>A126110018V</v>
      </c>
      <c r="I31" s="48" t="str" cm="1">
        <f t="array" ref="I31">HYPERLINK(TEXT("#"&amp;INDEX($C$121:$T$155,$U138,E$59),),INDEX($C$121:$T$155,$U138,E$59))</f>
        <v>A126102458X</v>
      </c>
    </row>
    <row r="32" spans="1:9">
      <c r="A32" s="43"/>
      <c r="B32" s="46" t="s">
        <v>3002</v>
      </c>
      <c r="C32" s="47" cm="1">
        <f t="array" ref="C32">INDEX($C$73:$T$107,$U91,C$59)</f>
        <v>508.89400000000001</v>
      </c>
      <c r="D32" s="47" cm="1">
        <f t="array" ref="D32">INDEX($C$73:$T$107,$U91,D$59)</f>
        <v>273.71499999999997</v>
      </c>
      <c r="E32" s="47" cm="1">
        <f t="array" ref="E32">INDEX($C$73:$T$107,$U91,E$59)</f>
        <v>235.179</v>
      </c>
      <c r="F32" s="47"/>
      <c r="G32" s="48" t="str" cm="1">
        <f t="array" ref="G32">HYPERLINK(TEXT("#"&amp;INDEX($C$121:$T$155,$U139,C$59),),INDEX($C$121:$T$155,$U139,C$59))</f>
        <v>A126094950T</v>
      </c>
      <c r="H32" s="48" t="str" cm="1">
        <f t="array" ref="H32">HYPERLINK(TEXT("#"&amp;INDEX($C$121:$T$155,$U139,D$59),),INDEX($C$121:$T$155,$U139,D$59))</f>
        <v>A126110070C</v>
      </c>
      <c r="I32" s="48" t="str" cm="1">
        <f t="array" ref="I32">HYPERLINK(TEXT("#"&amp;INDEX($C$121:$T$155,$U139,E$59),),INDEX($C$121:$T$155,$U139,E$59))</f>
        <v>A126102510W</v>
      </c>
    </row>
    <row r="33" spans="1:9">
      <c r="A33" s="43"/>
      <c r="B33" s="46" t="s">
        <v>3003</v>
      </c>
      <c r="C33" s="47" cm="1">
        <f t="array" ref="C33">INDEX($C$73:$T$107,$U92,C$59)</f>
        <v>6921.68</v>
      </c>
      <c r="D33" s="47" cm="1">
        <f t="array" ref="D33">INDEX($C$73:$T$107,$U92,D$59)</f>
        <v>2951.8910000000001</v>
      </c>
      <c r="E33" s="47" cm="1">
        <f t="array" ref="E33">INDEX($C$73:$T$107,$U92,E$59)</f>
        <v>3969.7890000000002</v>
      </c>
      <c r="F33" s="47"/>
      <c r="G33" s="48" t="str" cm="1">
        <f t="array" ref="G33">HYPERLINK(TEXT("#"&amp;INDEX($C$121:$T$155,$U140,C$59),),INDEX($C$121:$T$155,$U140,C$59))</f>
        <v>A126094822X</v>
      </c>
      <c r="H33" s="48" t="str" cm="1">
        <f t="array" ref="H33">HYPERLINK(TEXT("#"&amp;INDEX($C$121:$T$155,$U140,D$59),),INDEX($C$121:$T$155,$U140,D$59))</f>
        <v>A126109942C</v>
      </c>
      <c r="I33" s="48" t="str" cm="1">
        <f t="array" ref="I33">HYPERLINK(TEXT("#"&amp;INDEX($C$121:$T$155,$U140,E$59),),INDEX($C$121:$T$155,$U140,E$59))</f>
        <v>A126102382R</v>
      </c>
    </row>
    <row r="34" spans="1:9">
      <c r="A34" s="43"/>
      <c r="B34" s="46" t="s">
        <v>3004</v>
      </c>
      <c r="C34" s="47" cm="1">
        <f t="array" ref="C34">INDEX($C$73:$T$107,$U93,C$59)</f>
        <v>1281.7650000000001</v>
      </c>
      <c r="D34" s="47" cm="1">
        <f t="array" ref="D34">INDEX($C$73:$T$107,$U93,D$59)</f>
        <v>486.11799999999999</v>
      </c>
      <c r="E34" s="47" cm="1">
        <f t="array" ref="E34">INDEX($C$73:$T$107,$U93,E$59)</f>
        <v>795.64800000000002</v>
      </c>
      <c r="F34" s="47"/>
      <c r="G34" s="48" t="str" cm="1">
        <f t="array" ref="G34">HYPERLINK(TEXT("#"&amp;INDEX($C$121:$T$155,$U141,C$59),),INDEX($C$121:$T$155,$U141,C$59))</f>
        <v>A126094938A</v>
      </c>
      <c r="H34" s="48" t="str" cm="1">
        <f t="array" ref="H34">HYPERLINK(TEXT("#"&amp;INDEX($C$121:$T$155,$U141,D$59),),INDEX($C$121:$T$155,$U141,D$59))</f>
        <v>A126110058L</v>
      </c>
      <c r="I34" s="48" t="str" cm="1">
        <f t="array" ref="I34">HYPERLINK(TEXT("#"&amp;INDEX($C$121:$T$155,$U141,E$59),),INDEX($C$121:$T$155,$U141,E$59))</f>
        <v>A126102498T</v>
      </c>
    </row>
    <row r="35" spans="1:9">
      <c r="A35" s="43"/>
      <c r="B35" s="46" t="s">
        <v>3005</v>
      </c>
      <c r="C35" s="47" cm="1">
        <f t="array" ref="C35">INDEX($C$73:$T$107,$U94,C$59)</f>
        <v>374.26799999999997</v>
      </c>
      <c r="D35" s="47" cm="1">
        <f t="array" ref="D35">INDEX($C$73:$T$107,$U94,D$59)</f>
        <v>155.535</v>
      </c>
      <c r="E35" s="47" cm="1">
        <f t="array" ref="E35">INDEX($C$73:$T$107,$U94,E$59)</f>
        <v>218.733</v>
      </c>
      <c r="F35" s="47"/>
      <c r="G35" s="48" t="str" cm="1">
        <f t="array" ref="G35">HYPERLINK(TEXT("#"&amp;INDEX($C$121:$T$155,$U142,C$59),),INDEX($C$121:$T$155,$U142,C$59))</f>
        <v>A126094942T</v>
      </c>
      <c r="H35" s="48" t="str" cm="1">
        <f t="array" ref="H35">HYPERLINK(TEXT("#"&amp;INDEX($C$121:$T$155,$U142,D$59),),INDEX($C$121:$T$155,$U142,D$59))</f>
        <v>A126110062C</v>
      </c>
      <c r="I35" s="48" t="str" cm="1">
        <f t="array" ref="I35">HYPERLINK(TEXT("#"&amp;INDEX($C$121:$T$155,$U142,E$59),),INDEX($C$121:$T$155,$U142,E$59))</f>
        <v>A126102502W</v>
      </c>
    </row>
    <row r="36" spans="1:9">
      <c r="A36" s="43"/>
      <c r="B36" s="46" t="s">
        <v>3006</v>
      </c>
      <c r="C36" s="47" cm="1">
        <f t="array" ref="C36">INDEX($C$73:$T$107,$U95,C$59)</f>
        <v>1082.681</v>
      </c>
      <c r="D36" s="47" cm="1">
        <f t="array" ref="D36">INDEX($C$73:$T$107,$U95,D$59)</f>
        <v>411.71199999999999</v>
      </c>
      <c r="E36" s="47" cm="1">
        <f t="array" ref="E36">INDEX($C$73:$T$107,$U95,E$59)</f>
        <v>670.96900000000005</v>
      </c>
      <c r="F36" s="47"/>
      <c r="G36" s="48" t="str" cm="1">
        <f t="array" ref="G36">HYPERLINK(TEXT("#"&amp;INDEX($C$121:$T$155,$U143,C$59),),INDEX($C$121:$T$155,$U143,C$59))</f>
        <v>A126094830X</v>
      </c>
      <c r="H36" s="48" t="str" cm="1">
        <f t="array" ref="H36">HYPERLINK(TEXT("#"&amp;INDEX($C$121:$T$155,$U143,D$59),),INDEX($C$121:$T$155,$U143,D$59))</f>
        <v>A126109950C</v>
      </c>
      <c r="I36" s="48" t="str" cm="1">
        <f t="array" ref="I36">HYPERLINK(TEXT("#"&amp;INDEX($C$121:$T$155,$U143,E$59),),INDEX($C$121:$T$155,$U143,E$59))</f>
        <v>A126102390R</v>
      </c>
    </row>
    <row r="37" spans="1:9">
      <c r="A37" s="43"/>
      <c r="B37" s="46" t="s">
        <v>3007</v>
      </c>
      <c r="C37" s="47" cm="1">
        <f t="array" ref="C37">INDEX($C$73:$T$107,$U96,C$59)</f>
        <v>246.45599999999999</v>
      </c>
      <c r="D37" s="47" cm="1">
        <f t="array" ref="D37">INDEX($C$73:$T$107,$U96,D$59)</f>
        <v>82.385000000000005</v>
      </c>
      <c r="E37" s="47" cm="1">
        <f t="array" ref="E37">INDEX($C$73:$T$107,$U96,E$59)</f>
        <v>164.071</v>
      </c>
      <c r="F37" s="47"/>
      <c r="G37" s="48" t="str" cm="1">
        <f t="array" ref="G37">HYPERLINK(TEXT("#"&amp;INDEX($C$121:$T$155,$U144,C$59),),INDEX($C$121:$T$155,$U144,C$59))</f>
        <v>A126094866A</v>
      </c>
      <c r="H37" s="48" t="str" cm="1">
        <f t="array" ref="H37">HYPERLINK(TEXT("#"&amp;INDEX($C$121:$T$155,$U144,D$59),),INDEX($C$121:$T$155,$U144,D$59))</f>
        <v>A126109986F</v>
      </c>
      <c r="I37" s="48" t="str" cm="1">
        <f t="array" ref="I37">HYPERLINK(TEXT("#"&amp;INDEX($C$121:$T$155,$U144,E$59),),INDEX($C$121:$T$155,$U144,E$59))</f>
        <v>A126102426F</v>
      </c>
    </row>
    <row r="38" spans="1:9">
      <c r="A38" s="43"/>
      <c r="B38" s="46" t="s">
        <v>3008</v>
      </c>
      <c r="C38" s="47" cm="1">
        <f t="array" ref="C38">INDEX($C$73:$T$107,$U97,C$59)</f>
        <v>767.45500000000004</v>
      </c>
      <c r="D38" s="47" cm="1">
        <f t="array" ref="D38">INDEX($C$73:$T$107,$U97,D$59)</f>
        <v>305.14800000000002</v>
      </c>
      <c r="E38" s="47" cm="1">
        <f t="array" ref="E38">INDEX($C$73:$T$107,$U97,E$59)</f>
        <v>462.30700000000002</v>
      </c>
      <c r="F38" s="47"/>
      <c r="G38" s="48" t="str" cm="1">
        <f t="array" ref="G38">HYPERLINK(TEXT("#"&amp;INDEX($C$121:$T$155,$U145,C$59),),INDEX($C$121:$T$155,$U145,C$59))</f>
        <v>A126094902X</v>
      </c>
      <c r="H38" s="48" t="str" cm="1">
        <f t="array" ref="H38">HYPERLINK(TEXT("#"&amp;INDEX($C$121:$T$155,$U145,D$59),),INDEX($C$121:$T$155,$U145,D$59))</f>
        <v>A126110022K</v>
      </c>
      <c r="I38" s="48" t="str" cm="1">
        <f t="array" ref="I38">HYPERLINK(TEXT("#"&amp;INDEX($C$121:$T$155,$U145,E$59),),INDEX($C$121:$T$155,$U145,E$59))</f>
        <v>A126102462R</v>
      </c>
    </row>
    <row r="39" spans="1:9">
      <c r="A39" s="43"/>
      <c r="B39" s="46" t="s">
        <v>3009</v>
      </c>
      <c r="C39" s="47" cm="1">
        <f t="array" ref="C39">INDEX($C$73:$T$107,$U98,C$59)</f>
        <v>87.355000000000004</v>
      </c>
      <c r="D39" s="47" cm="1">
        <f t="array" ref="D39">INDEX($C$73:$T$107,$U98,D$59)</f>
        <v>35.468000000000004</v>
      </c>
      <c r="E39" s="47" cm="1">
        <f t="array" ref="E39">INDEX($C$73:$T$107,$U98,E$59)</f>
        <v>51.887</v>
      </c>
      <c r="F39" s="47"/>
      <c r="G39" s="48" t="str" cm="1">
        <f t="array" ref="G39">HYPERLINK(TEXT("#"&amp;INDEX($C$121:$T$155,$U146,C$59),),INDEX($C$121:$T$155,$U146,C$59))</f>
        <v>A126094954A</v>
      </c>
      <c r="H39" s="48" t="str" cm="1">
        <f t="array" ref="H39">HYPERLINK(TEXT("#"&amp;INDEX($C$121:$T$155,$U146,D$59),),INDEX($C$121:$T$155,$U146,D$59))</f>
        <v>A126110074L</v>
      </c>
      <c r="I39" s="48" t="str" cm="1">
        <f t="array" ref="I39">HYPERLINK(TEXT("#"&amp;INDEX($C$121:$T$155,$U146,E$59),),INDEX($C$121:$T$155,$U146,E$59))</f>
        <v>A126102514F</v>
      </c>
    </row>
    <row r="40" spans="1:9">
      <c r="A40" s="43"/>
      <c r="B40" s="46" t="s">
        <v>3010</v>
      </c>
      <c r="C40" s="47" cm="1">
        <f t="array" ref="C40">INDEX($C$73:$T$107,$U99,C$59)</f>
        <v>213.078</v>
      </c>
      <c r="D40" s="47" cm="1">
        <f t="array" ref="D40">INDEX($C$73:$T$107,$U99,D$59)</f>
        <v>80.344999999999999</v>
      </c>
      <c r="E40" s="47" cm="1">
        <f t="array" ref="E40">INDEX($C$73:$T$107,$U99,E$59)</f>
        <v>132.733</v>
      </c>
      <c r="F40" s="47"/>
      <c r="G40" s="48" t="str" cm="1">
        <f t="array" ref="G40">HYPERLINK(TEXT("#"&amp;INDEX($C$121:$T$155,$U147,C$59),),INDEX($C$121:$T$155,$U147,C$59))</f>
        <v>A126094826J</v>
      </c>
      <c r="H40" s="48" t="str" cm="1">
        <f t="array" ref="H40">HYPERLINK(TEXT("#"&amp;INDEX($C$121:$T$155,$U147,D$59),),INDEX($C$121:$T$155,$U147,D$59))</f>
        <v>A126109946L</v>
      </c>
      <c r="I40" s="48" t="str" cm="1">
        <f t="array" ref="I40">HYPERLINK(TEXT("#"&amp;INDEX($C$121:$T$155,$U147,E$59),),INDEX($C$121:$T$155,$U147,E$59))</f>
        <v>A126102386X</v>
      </c>
    </row>
    <row r="41" spans="1:9">
      <c r="A41" s="43"/>
      <c r="B41" s="46" t="s">
        <v>3011</v>
      </c>
      <c r="C41" s="47" cm="1">
        <f t="array" ref="C41">INDEX($C$73:$T$107,$U100,C$59)</f>
        <v>214.208</v>
      </c>
      <c r="D41" s="47" cm="1">
        <f t="array" ref="D41">INDEX($C$73:$T$107,$U100,D$59)</f>
        <v>18.928999999999998</v>
      </c>
      <c r="E41" s="47" cm="1">
        <f t="array" ref="E41">INDEX($C$73:$T$107,$U100,E$59)</f>
        <v>195.279</v>
      </c>
      <c r="F41" s="47"/>
      <c r="G41" s="48" t="str" cm="1">
        <f t="array" ref="G41">HYPERLINK(TEXT("#"&amp;INDEX($C$121:$T$155,$U148,C$59),),INDEX($C$121:$T$155,$U148,C$59))</f>
        <v>A126094906J</v>
      </c>
      <c r="H41" s="48" t="str" cm="1">
        <f t="array" ref="H41">HYPERLINK(TEXT("#"&amp;INDEX($C$121:$T$155,$U148,D$59),),INDEX($C$121:$T$155,$U148,D$59))</f>
        <v>A126110026V</v>
      </c>
      <c r="I41" s="48" t="str" cm="1">
        <f t="array" ref="I41">HYPERLINK(TEXT("#"&amp;INDEX($C$121:$T$155,$U148,E$59),),INDEX($C$121:$T$155,$U148,E$59))</f>
        <v>A126102466X</v>
      </c>
    </row>
    <row r="42" spans="1:9">
      <c r="A42" s="43"/>
      <c r="B42" s="46" t="s">
        <v>3012</v>
      </c>
      <c r="C42" s="47" cm="1">
        <f t="array" ref="C42">INDEX($C$73:$T$107,$U101,C$59)</f>
        <v>2960.4969999999998</v>
      </c>
      <c r="D42" s="47" cm="1">
        <f t="array" ref="D42">INDEX($C$73:$T$107,$U101,D$59)</f>
        <v>1317.71</v>
      </c>
      <c r="E42" s="47" cm="1">
        <f t="array" ref="E42">INDEX($C$73:$T$107,$U101,E$59)</f>
        <v>1642.787</v>
      </c>
      <c r="F42" s="47"/>
      <c r="G42" s="48" t="str" cm="1">
        <f t="array" ref="G42">HYPERLINK(TEXT("#"&amp;INDEX($C$121:$T$155,$U149,C$59),),INDEX($C$121:$T$155,$U149,C$59))</f>
        <v>A126094918T</v>
      </c>
      <c r="H42" s="48" t="str" cm="1">
        <f t="array" ref="H42">HYPERLINK(TEXT("#"&amp;INDEX($C$121:$T$155,$U149,D$59),),INDEX($C$121:$T$155,$U149,D$59))</f>
        <v>A126110038C</v>
      </c>
      <c r="I42" s="48" t="str" cm="1">
        <f t="array" ref="I42">HYPERLINK(TEXT("#"&amp;INDEX($C$121:$T$155,$U149,E$59),),INDEX($C$121:$T$155,$U149,E$59))</f>
        <v>A126102478J</v>
      </c>
    </row>
    <row r="43" spans="1:9">
      <c r="A43" s="43"/>
      <c r="B43" s="46" t="s">
        <v>3013</v>
      </c>
      <c r="C43" s="47" cm="1">
        <f t="array" ref="C43">INDEX($C$73:$T$107,$U102,C$59)</f>
        <v>1804.653</v>
      </c>
      <c r="D43" s="47" cm="1">
        <f t="array" ref="D43">INDEX($C$73:$T$107,$U102,D$59)</f>
        <v>765.77200000000005</v>
      </c>
      <c r="E43" s="47" cm="1">
        <f t="array" ref="E43">INDEX($C$73:$T$107,$U102,E$59)</f>
        <v>1038.8800000000001</v>
      </c>
      <c r="F43" s="47"/>
      <c r="G43" s="48" t="str" cm="1">
        <f t="array" ref="G43">HYPERLINK(TEXT("#"&amp;INDEX($C$121:$T$155,$U150,C$59),),INDEX($C$121:$T$155,$U150,C$59))</f>
        <v>A126094850J</v>
      </c>
      <c r="H43" s="48" t="str" cm="1">
        <f t="array" ref="H43">HYPERLINK(TEXT("#"&amp;INDEX($C$121:$T$155,$U150,D$59),),INDEX($C$121:$T$155,$U150,D$59))</f>
        <v>A126109970L</v>
      </c>
      <c r="I43" s="48" t="str" cm="1">
        <f t="array" ref="I43">HYPERLINK(TEXT("#"&amp;INDEX($C$121:$T$155,$U150,E$59),),INDEX($C$121:$T$155,$U150,E$59))</f>
        <v>A126102410L</v>
      </c>
    </row>
    <row r="44" spans="1:9">
      <c r="A44" s="43"/>
      <c r="B44" s="46" t="s">
        <v>3014</v>
      </c>
      <c r="C44" s="47" cm="1">
        <f t="array" ref="C44">INDEX($C$73:$T$107,$U103,C$59)</f>
        <v>356.37</v>
      </c>
      <c r="D44" s="47" cm="1">
        <f t="array" ref="D44">INDEX($C$73:$T$107,$U103,D$59)</f>
        <v>136.91</v>
      </c>
      <c r="E44" s="47" cm="1">
        <f t="array" ref="E44">INDEX($C$73:$T$107,$U103,E$59)</f>
        <v>219.46</v>
      </c>
      <c r="F44" s="47"/>
      <c r="G44" s="48" t="str" cm="1">
        <f t="array" ref="G44">HYPERLINK(TEXT("#"&amp;INDEX($C$121:$T$155,$U151,C$59),),INDEX($C$121:$T$155,$U151,C$59))</f>
        <v>A126094834J</v>
      </c>
      <c r="H44" s="48" t="str" cm="1">
        <f t="array" ref="H44">HYPERLINK(TEXT("#"&amp;INDEX($C$121:$T$155,$U151,D$59),),INDEX($C$121:$T$155,$U151,D$59))</f>
        <v>A126109954L</v>
      </c>
      <c r="I44" s="48" t="str" cm="1">
        <f t="array" ref="I44">HYPERLINK(TEXT("#"&amp;INDEX($C$121:$T$155,$U151,E$59),),INDEX($C$121:$T$155,$U151,E$59))</f>
        <v>A126102394X</v>
      </c>
    </row>
    <row r="45" spans="1:9">
      <c r="A45" s="43"/>
      <c r="B45" s="46" t="s">
        <v>3015</v>
      </c>
      <c r="C45" s="47" cm="1">
        <f t="array" ref="C45">INDEX($C$73:$T$107,$U104,C$59)</f>
        <v>1448.2829999999999</v>
      </c>
      <c r="D45" s="47" cm="1">
        <f t="array" ref="D45">INDEX($C$73:$T$107,$U104,D$59)</f>
        <v>628.86300000000006</v>
      </c>
      <c r="E45" s="47" cm="1">
        <f t="array" ref="E45">INDEX($C$73:$T$107,$U104,E$59)</f>
        <v>819.42</v>
      </c>
      <c r="F45" s="47"/>
      <c r="G45" s="48" t="str" cm="1">
        <f t="array" ref="G45">HYPERLINK(TEXT("#"&amp;INDEX($C$121:$T$155,$U152,C$59),),INDEX($C$121:$T$155,$U152,C$59))</f>
        <v>A126094870T</v>
      </c>
      <c r="H45" s="48" t="str" cm="1">
        <f t="array" ref="H45">HYPERLINK(TEXT("#"&amp;INDEX($C$121:$T$155,$U152,D$59),),INDEX($C$121:$T$155,$U152,D$59))</f>
        <v>A126109990W</v>
      </c>
      <c r="I45" s="48" t="str" cm="1">
        <f t="array" ref="I45">HYPERLINK(TEXT("#"&amp;INDEX($C$121:$T$155,$U152,E$59),),INDEX($C$121:$T$155,$U152,E$59))</f>
        <v>A126102430W</v>
      </c>
    </row>
    <row r="46" spans="1:9">
      <c r="A46" s="43"/>
      <c r="B46" s="46" t="s">
        <v>3016</v>
      </c>
      <c r="C46" s="47" cm="1">
        <f t="array" ref="C46">INDEX($C$73:$T$107,$U105,C$59)</f>
        <v>14169.837</v>
      </c>
      <c r="D46" s="47" cm="1">
        <f t="array" ref="D46">INDEX($C$73:$T$107,$U105,D$59)</f>
        <v>7383.2690000000002</v>
      </c>
      <c r="E46" s="47" cm="1">
        <f t="array" ref="E46">INDEX($C$73:$T$107,$U105,E$59)</f>
        <v>6786.5680000000002</v>
      </c>
      <c r="F46" s="47"/>
      <c r="G46" s="48" t="str" cm="1">
        <f t="array" ref="G46">HYPERLINK(TEXT("#"&amp;INDEX($C$121:$T$155,$U153,C$59),),INDEX($C$121:$T$155,$U153,C$59))</f>
        <v>A126094846T</v>
      </c>
      <c r="H46" s="48" t="str" cm="1">
        <f t="array" ref="H46">HYPERLINK(TEXT("#"&amp;INDEX($C$121:$T$155,$U153,D$59),),INDEX($C$121:$T$155,$U153,D$59))</f>
        <v>A126109966W</v>
      </c>
      <c r="I46" s="48" t="str" cm="1">
        <f t="array" ref="I46">HYPERLINK(TEXT("#"&amp;INDEX($C$121:$T$155,$U153,E$59),),INDEX($C$121:$T$155,$U153,E$59))</f>
        <v>A126102406W</v>
      </c>
    </row>
    <row r="47" spans="1:9">
      <c r="A47" s="43"/>
      <c r="B47" s="46" t="s">
        <v>3017</v>
      </c>
      <c r="C47" s="47" cm="1">
        <f t="array" ref="C47">INDEX($C$73:$T$107,$U106,C$59)</f>
        <v>7074.2039999999997</v>
      </c>
      <c r="D47" s="47" cm="1">
        <f t="array" ref="D47">INDEX($C$73:$T$107,$U106,D$59)</f>
        <v>3088.6970000000001</v>
      </c>
      <c r="E47" s="47" cm="1">
        <f t="array" ref="E47">INDEX($C$73:$T$107,$U106,E$59)</f>
        <v>3985.5079999999998</v>
      </c>
      <c r="F47" s="47"/>
      <c r="G47" s="48" t="str" cm="1">
        <f t="array" ref="G47">HYPERLINK(TEXT("#"&amp;INDEX($C$121:$T$155,$U154,C$59),),INDEX($C$121:$T$155,$U154,C$59))</f>
        <v>A126094874A</v>
      </c>
      <c r="H47" s="48" t="str" cm="1">
        <f t="array" ref="H47">HYPERLINK(TEXT("#"&amp;INDEX($C$121:$T$155,$U154,D$59),),INDEX($C$121:$T$155,$U154,D$59))</f>
        <v>A126109994F</v>
      </c>
      <c r="I47" s="48" t="str" cm="1">
        <f t="array" ref="I47">HYPERLINK(TEXT("#"&amp;INDEX($C$121:$T$155,$U154,E$59),),INDEX($C$121:$T$155,$U154,E$59))</f>
        <v>A126102434F</v>
      </c>
    </row>
    <row r="48" spans="1:9">
      <c r="A48" s="43"/>
      <c r="B48" s="46" t="s">
        <v>3018</v>
      </c>
      <c r="C48" s="47" cm="1">
        <f t="array" ref="C48">INDEX($C$73:$T$107,$U107,C$59)</f>
        <v>994.76099999999997</v>
      </c>
      <c r="D48" s="47" cm="1">
        <f t="array" ref="D48">INDEX($C$73:$T$107,$U107,D$59)</f>
        <v>393.79399999999998</v>
      </c>
      <c r="E48" s="47" cm="1">
        <f t="array" ref="E48">INDEX($C$73:$T$107,$U107,E$59)</f>
        <v>600.96699999999998</v>
      </c>
      <c r="F48" s="47"/>
      <c r="G48" s="48" t="str" cm="1">
        <f t="array" ref="G48">HYPERLINK(TEXT("#"&amp;INDEX($C$121:$T$155,$U155,C$59),),INDEX($C$121:$T$155,$U155,C$59))</f>
        <v>A126094854T</v>
      </c>
      <c r="H48" s="48" t="str" cm="1">
        <f t="array" ref="H48">HYPERLINK(TEXT("#"&amp;INDEX($C$121:$T$155,$U155,D$59),),INDEX($C$121:$T$155,$U155,D$59))</f>
        <v>A126109974W</v>
      </c>
      <c r="I48" s="48" t="str" cm="1">
        <f t="array" ref="I48">HYPERLINK(TEXT("#"&amp;INDEX($C$121:$T$155,$U155,E$59),),INDEX($C$121:$T$155,$U155,E$59))</f>
        <v>A126102414W</v>
      </c>
    </row>
    <row r="49" spans="1:21">
      <c r="A49" s="49"/>
      <c r="B49" s="50"/>
      <c r="C49" s="47"/>
      <c r="D49" s="47"/>
      <c r="E49" s="47"/>
      <c r="F49" s="47"/>
      <c r="G49" s="48"/>
      <c r="H49" s="48"/>
      <c r="I49" s="48"/>
    </row>
    <row r="50" spans="1:21">
      <c r="A50" s="49"/>
      <c r="B50" s="51"/>
      <c r="C50" s="47"/>
      <c r="D50" s="47"/>
      <c r="E50" s="47"/>
      <c r="F50" s="47"/>
      <c r="G50" s="47"/>
      <c r="H50" s="47"/>
      <c r="I50" s="47"/>
      <c r="J50" s="47"/>
      <c r="K50" s="47"/>
      <c r="L50" s="47"/>
      <c r="M50" s="47"/>
      <c r="N50" s="47"/>
      <c r="O50" s="47"/>
      <c r="P50" s="47"/>
      <c r="Q50" s="47"/>
      <c r="R50" s="47"/>
      <c r="S50" s="47"/>
      <c r="T50" s="47"/>
    </row>
    <row r="51" spans="1:21">
      <c r="A51" s="52" t="str">
        <f ca="1">Contents!B26</f>
        <v>© Commonwealth of Australia 2023</v>
      </c>
      <c r="B51" s="53"/>
      <c r="C51" s="47"/>
      <c r="D51" s="47"/>
      <c r="E51" s="47"/>
      <c r="F51" s="47"/>
      <c r="G51" s="47"/>
      <c r="H51" s="47"/>
      <c r="I51" s="47"/>
      <c r="J51" s="47"/>
      <c r="K51" s="47"/>
      <c r="L51" s="47"/>
      <c r="M51" s="47"/>
      <c r="N51" s="47"/>
      <c r="O51" s="47"/>
      <c r="P51" s="47"/>
      <c r="Q51" s="47"/>
      <c r="R51" s="47"/>
      <c r="S51" s="47"/>
      <c r="T51" s="47"/>
    </row>
    <row r="52" spans="1:21" hidden="1">
      <c r="A52" s="54"/>
      <c r="B52" s="55" t="s">
        <v>2977</v>
      </c>
      <c r="C52" s="56">
        <v>1</v>
      </c>
      <c r="D52" s="57"/>
      <c r="E52" s="57"/>
      <c r="F52" s="47"/>
      <c r="G52" s="47"/>
      <c r="H52" s="47"/>
      <c r="I52" s="47"/>
      <c r="J52" s="47"/>
      <c r="K52" s="47"/>
      <c r="L52" s="47"/>
      <c r="M52" s="47"/>
      <c r="N52" s="47"/>
      <c r="O52" s="47"/>
      <c r="P52" s="47"/>
      <c r="Q52" s="47"/>
      <c r="R52" s="47"/>
      <c r="S52" s="47"/>
      <c r="T52" s="47"/>
    </row>
    <row r="53" spans="1:21" hidden="1">
      <c r="A53" s="54"/>
      <c r="B53" s="55" t="s">
        <v>3019</v>
      </c>
      <c r="C53" s="56">
        <v>4</v>
      </c>
      <c r="D53" s="57"/>
      <c r="E53" s="57"/>
      <c r="F53" s="47"/>
      <c r="G53" s="47"/>
      <c r="H53" s="47"/>
      <c r="I53" s="47"/>
      <c r="J53" s="47"/>
      <c r="K53" s="47"/>
      <c r="L53" s="47"/>
      <c r="M53" s="47"/>
      <c r="N53" s="47"/>
      <c r="O53" s="47"/>
      <c r="P53" s="47"/>
      <c r="Q53" s="47"/>
      <c r="R53" s="47"/>
      <c r="S53" s="47"/>
      <c r="T53" s="47"/>
    </row>
    <row r="54" spans="1:21" hidden="1">
      <c r="A54" s="54"/>
      <c r="B54" s="55" t="s">
        <v>3020</v>
      </c>
      <c r="C54" s="56">
        <v>7</v>
      </c>
      <c r="D54" s="57"/>
      <c r="E54" s="57"/>
      <c r="F54" s="47"/>
      <c r="G54" s="47"/>
      <c r="H54" s="47"/>
      <c r="I54" s="47"/>
      <c r="J54" s="47"/>
      <c r="K54" s="47"/>
      <c r="L54" s="47"/>
      <c r="M54" s="47"/>
      <c r="N54" s="47"/>
      <c r="O54" s="47"/>
      <c r="P54" s="47"/>
      <c r="Q54" s="47"/>
      <c r="R54" s="47"/>
      <c r="S54" s="47"/>
      <c r="T54" s="47"/>
    </row>
    <row r="55" spans="1:21" hidden="1">
      <c r="A55" s="54"/>
      <c r="B55" s="55" t="s">
        <v>3021</v>
      </c>
      <c r="C55" s="56">
        <v>10</v>
      </c>
      <c r="D55" s="57"/>
      <c r="E55" s="57"/>
      <c r="F55" s="47"/>
      <c r="G55" s="47"/>
      <c r="H55" s="47"/>
      <c r="I55" s="47"/>
      <c r="J55" s="47"/>
      <c r="K55" s="47"/>
      <c r="L55" s="47"/>
      <c r="M55" s="47"/>
      <c r="N55" s="47"/>
      <c r="O55" s="47"/>
      <c r="P55" s="47"/>
      <c r="Q55" s="47"/>
      <c r="R55" s="47"/>
      <c r="S55" s="47"/>
      <c r="T55" s="47"/>
    </row>
    <row r="56" spans="1:21" hidden="1">
      <c r="A56" s="54"/>
      <c r="B56" s="55" t="s">
        <v>3022</v>
      </c>
      <c r="C56" s="56">
        <v>13</v>
      </c>
      <c r="D56" s="57"/>
      <c r="E56" s="57"/>
      <c r="F56" s="47"/>
      <c r="G56" s="47"/>
      <c r="H56" s="47"/>
      <c r="I56" s="47"/>
      <c r="J56" s="47"/>
      <c r="K56" s="47"/>
      <c r="L56" s="47"/>
      <c r="M56" s="47"/>
      <c r="N56" s="47"/>
      <c r="O56" s="47"/>
      <c r="P56" s="47"/>
      <c r="Q56" s="47"/>
      <c r="R56" s="47"/>
      <c r="S56" s="47"/>
      <c r="T56" s="47"/>
    </row>
    <row r="57" spans="1:21" hidden="1">
      <c r="A57" s="54"/>
      <c r="B57" s="55" t="s">
        <v>3023</v>
      </c>
      <c r="C57" s="56">
        <v>16</v>
      </c>
      <c r="D57" s="57"/>
      <c r="E57" s="57"/>
      <c r="F57" s="47"/>
      <c r="G57" s="47"/>
      <c r="H57" s="47"/>
      <c r="I57" s="47"/>
      <c r="J57" s="47"/>
      <c r="K57" s="47"/>
      <c r="L57" s="47"/>
      <c r="M57" s="47"/>
      <c r="N57" s="47"/>
      <c r="O57" s="47"/>
      <c r="P57" s="47"/>
      <c r="Q57" s="47"/>
      <c r="R57" s="47"/>
      <c r="S57" s="47"/>
      <c r="T57" s="47"/>
    </row>
    <row r="58" spans="1:21" hidden="1">
      <c r="A58" s="54"/>
      <c r="B58" s="58"/>
      <c r="C58" s="57"/>
      <c r="D58" s="57"/>
      <c r="E58" s="57"/>
      <c r="F58" s="47"/>
      <c r="G58" s="47"/>
      <c r="H58" s="47"/>
      <c r="I58" s="47"/>
      <c r="J58" s="47"/>
      <c r="K58" s="47"/>
      <c r="L58" s="47"/>
      <c r="M58" s="47"/>
      <c r="N58" s="47"/>
      <c r="O58" s="47"/>
      <c r="P58" s="47"/>
      <c r="Q58" s="47"/>
      <c r="R58" s="47"/>
      <c r="S58" s="47"/>
      <c r="T58" s="47"/>
    </row>
    <row r="59" spans="1:21" hidden="1">
      <c r="A59" s="54"/>
      <c r="B59" s="59"/>
      <c r="C59" s="56">
        <f>VLOOKUP(C10,B52:C57,2,FALSE)</f>
        <v>1</v>
      </c>
      <c r="D59" s="56">
        <f>C59+1</f>
        <v>2</v>
      </c>
      <c r="E59" s="56">
        <f>D59+1</f>
        <v>3</v>
      </c>
      <c r="F59" s="47"/>
      <c r="G59" s="47"/>
      <c r="H59" s="47"/>
      <c r="I59" s="47"/>
      <c r="J59" s="47"/>
      <c r="K59" s="47"/>
      <c r="L59" s="47"/>
      <c r="M59" s="47"/>
      <c r="N59" s="47"/>
      <c r="O59" s="47"/>
      <c r="P59" s="47"/>
      <c r="Q59" s="47"/>
      <c r="R59" s="47"/>
      <c r="S59" s="47"/>
      <c r="T59" s="47"/>
      <c r="U59" s="47"/>
    </row>
    <row r="60" spans="1:21" hidden="1">
      <c r="A60" s="54"/>
      <c r="B60" s="53"/>
      <c r="C60" s="47"/>
      <c r="D60" s="47"/>
      <c r="E60" s="47"/>
      <c r="F60" s="47"/>
      <c r="G60" s="47"/>
      <c r="H60" s="47"/>
      <c r="I60" s="47"/>
      <c r="J60" s="47"/>
      <c r="K60" s="47"/>
      <c r="L60" s="47"/>
      <c r="M60" s="47"/>
      <c r="N60" s="47"/>
      <c r="O60" s="47"/>
      <c r="P60" s="47"/>
      <c r="Q60" s="47"/>
      <c r="R60" s="47"/>
      <c r="S60" s="47"/>
      <c r="T60" s="47"/>
    </row>
    <row r="61" spans="1:21" hidden="1">
      <c r="A61" s="54"/>
      <c r="B61" s="53"/>
      <c r="C61" s="47"/>
      <c r="D61" s="47"/>
      <c r="E61" s="47"/>
      <c r="F61" s="47"/>
      <c r="G61" s="47"/>
      <c r="H61" s="47"/>
      <c r="I61" s="47"/>
      <c r="J61" s="47"/>
      <c r="K61" s="47"/>
      <c r="L61" s="47"/>
      <c r="M61" s="47"/>
      <c r="N61" s="47"/>
      <c r="O61" s="47"/>
      <c r="P61" s="47"/>
      <c r="Q61" s="47"/>
      <c r="R61" s="47"/>
      <c r="S61" s="47"/>
      <c r="T61" s="47"/>
    </row>
    <row r="62" spans="1:21" hidden="1">
      <c r="A62" s="54"/>
      <c r="B62" s="53"/>
      <c r="C62" s="47"/>
      <c r="D62" s="47"/>
      <c r="E62" s="47"/>
      <c r="F62" s="47"/>
      <c r="G62" s="47"/>
      <c r="H62" s="47"/>
      <c r="I62" s="47"/>
      <c r="J62" s="47"/>
      <c r="K62" s="47"/>
      <c r="L62" s="47"/>
      <c r="M62" s="47"/>
      <c r="N62" s="47"/>
      <c r="O62" s="47"/>
      <c r="P62" s="47"/>
      <c r="Q62" s="47"/>
      <c r="R62" s="47"/>
      <c r="S62" s="47"/>
      <c r="T62" s="47"/>
    </row>
    <row r="63" spans="1:21" hidden="1">
      <c r="A63" s="54"/>
      <c r="B63" s="53"/>
      <c r="C63" s="47"/>
      <c r="D63" s="47"/>
      <c r="E63" s="47"/>
      <c r="F63" s="47"/>
      <c r="G63" s="47"/>
      <c r="H63" s="47"/>
      <c r="I63" s="47"/>
      <c r="J63" s="47"/>
      <c r="K63" s="47"/>
      <c r="L63" s="47"/>
      <c r="M63" s="47"/>
      <c r="N63" s="47"/>
      <c r="O63" s="47"/>
      <c r="P63" s="47"/>
      <c r="Q63" s="47"/>
      <c r="R63" s="47"/>
      <c r="S63" s="47"/>
      <c r="T63" s="47"/>
    </row>
    <row r="64" spans="1:21" hidden="1">
      <c r="A64" s="54"/>
      <c r="B64" s="53"/>
      <c r="C64" s="47"/>
      <c r="D64" s="47"/>
      <c r="E64" s="47"/>
      <c r="F64" s="47"/>
      <c r="G64" s="47"/>
      <c r="H64" s="47"/>
      <c r="I64" s="47"/>
      <c r="J64" s="47"/>
      <c r="K64" s="47"/>
      <c r="L64" s="47"/>
      <c r="M64" s="47"/>
      <c r="N64" s="47"/>
      <c r="O64" s="47"/>
      <c r="P64" s="47"/>
      <c r="Q64" s="47"/>
      <c r="R64" s="47"/>
      <c r="S64" s="47"/>
      <c r="T64" s="47"/>
    </row>
    <row r="65" spans="1:21" hidden="1">
      <c r="A65" s="54"/>
      <c r="B65" s="53"/>
      <c r="C65" s="47"/>
      <c r="D65" s="47"/>
      <c r="E65" s="47"/>
      <c r="F65" s="47"/>
      <c r="G65" s="47"/>
      <c r="H65" s="47"/>
      <c r="I65" s="47"/>
      <c r="J65" s="47"/>
      <c r="K65" s="47"/>
      <c r="L65" s="47"/>
      <c r="M65" s="47"/>
      <c r="N65" s="47"/>
      <c r="O65" s="47"/>
      <c r="P65" s="47"/>
      <c r="Q65" s="47"/>
      <c r="R65" s="47"/>
      <c r="S65" s="47"/>
      <c r="T65" s="47"/>
    </row>
    <row r="66" spans="1:21" hidden="1">
      <c r="A66" s="54"/>
      <c r="B66" s="53"/>
      <c r="C66" s="47"/>
      <c r="D66" s="47"/>
      <c r="E66" s="47"/>
      <c r="F66" s="47"/>
      <c r="G66" s="47"/>
      <c r="H66" s="47"/>
      <c r="I66" s="47"/>
      <c r="J66" s="47"/>
      <c r="K66" s="47"/>
      <c r="L66" s="47"/>
      <c r="M66" s="47"/>
      <c r="N66" s="47"/>
      <c r="O66" s="47"/>
      <c r="P66" s="47"/>
      <c r="Q66" s="47"/>
      <c r="R66" s="47"/>
      <c r="S66" s="47"/>
      <c r="T66" s="47"/>
    </row>
    <row r="67" spans="1:21" hidden="1">
      <c r="A67" s="54"/>
      <c r="B67" s="53"/>
      <c r="C67" s="47"/>
      <c r="D67" s="47"/>
      <c r="E67" s="47"/>
      <c r="F67" s="47"/>
      <c r="G67" s="47"/>
      <c r="H67" s="47"/>
      <c r="I67" s="47"/>
      <c r="J67" s="47"/>
      <c r="K67" s="47"/>
      <c r="L67" s="47"/>
      <c r="M67" s="47"/>
      <c r="N67" s="47"/>
      <c r="O67" s="47"/>
      <c r="P67" s="47"/>
      <c r="Q67" s="47"/>
      <c r="R67" s="47"/>
      <c r="S67" s="47"/>
      <c r="T67" s="47"/>
    </row>
    <row r="68" spans="1:21" hidden="1">
      <c r="A68" s="54"/>
      <c r="B68" s="53"/>
      <c r="C68" s="56">
        <v>1</v>
      </c>
      <c r="D68" s="56">
        <v>2</v>
      </c>
      <c r="E68" s="56">
        <v>3</v>
      </c>
      <c r="F68" s="56">
        <v>4</v>
      </c>
      <c r="G68" s="56">
        <v>5</v>
      </c>
      <c r="H68" s="56">
        <v>6</v>
      </c>
      <c r="I68" s="56">
        <v>7</v>
      </c>
      <c r="J68" s="56">
        <v>8</v>
      </c>
      <c r="K68" s="56">
        <v>9</v>
      </c>
      <c r="L68" s="56">
        <v>10</v>
      </c>
      <c r="M68" s="56">
        <v>11</v>
      </c>
      <c r="N68" s="56">
        <v>12</v>
      </c>
      <c r="O68" s="56">
        <v>13</v>
      </c>
      <c r="P68" s="56">
        <v>14</v>
      </c>
      <c r="Q68" s="56">
        <v>15</v>
      </c>
      <c r="R68" s="56">
        <v>16</v>
      </c>
      <c r="S68" s="56">
        <v>17</v>
      </c>
      <c r="T68" s="56">
        <v>18</v>
      </c>
    </row>
    <row r="69" spans="1:21" ht="15" hidden="1" customHeight="1">
      <c r="A69" s="38"/>
      <c r="B69" s="38"/>
      <c r="C69" s="69" t="s">
        <v>2977</v>
      </c>
      <c r="D69" s="69"/>
      <c r="E69" s="69"/>
      <c r="F69" s="69" t="s">
        <v>3019</v>
      </c>
      <c r="G69" s="69"/>
      <c r="H69" s="69"/>
      <c r="I69" s="69" t="s">
        <v>3020</v>
      </c>
      <c r="J69" s="69"/>
      <c r="K69" s="69"/>
      <c r="L69" s="69" t="s">
        <v>3021</v>
      </c>
      <c r="M69" s="69"/>
      <c r="N69" s="69"/>
      <c r="O69" s="69" t="s">
        <v>3022</v>
      </c>
      <c r="P69" s="69"/>
      <c r="Q69" s="69"/>
      <c r="R69" s="69" t="s">
        <v>3023</v>
      </c>
      <c r="S69" s="69"/>
      <c r="T69" s="69"/>
    </row>
    <row r="70" spans="1:21" hidden="1">
      <c r="A70" s="38"/>
      <c r="B70" s="38"/>
      <c r="C70" s="39" t="s">
        <v>2979</v>
      </c>
      <c r="D70" s="39" t="s">
        <v>2980</v>
      </c>
      <c r="E70" s="39" t="s">
        <v>2981</v>
      </c>
      <c r="F70" s="39" t="s">
        <v>2979</v>
      </c>
      <c r="G70" s="39" t="s">
        <v>2980</v>
      </c>
      <c r="H70" s="39" t="s">
        <v>2981</v>
      </c>
      <c r="I70" s="39" t="s">
        <v>2979</v>
      </c>
      <c r="J70" s="39" t="s">
        <v>2980</v>
      </c>
      <c r="K70" s="39" t="s">
        <v>2981</v>
      </c>
      <c r="L70" s="39" t="s">
        <v>2979</v>
      </c>
      <c r="M70" s="39" t="s">
        <v>2980</v>
      </c>
      <c r="N70" s="39" t="s">
        <v>2981</v>
      </c>
      <c r="O70" s="39" t="s">
        <v>2979</v>
      </c>
      <c r="P70" s="39" t="s">
        <v>2980</v>
      </c>
      <c r="Q70" s="39" t="s">
        <v>2981</v>
      </c>
      <c r="R70" s="39" t="s">
        <v>2979</v>
      </c>
      <c r="S70" s="39" t="s">
        <v>2980</v>
      </c>
      <c r="T70" s="39" t="s">
        <v>2981</v>
      </c>
    </row>
    <row r="71" spans="1:21" hidden="1">
      <c r="A71" s="38"/>
      <c r="B71" s="38"/>
      <c r="C71" s="42" t="s">
        <v>2982</v>
      </c>
      <c r="D71" s="42" t="s">
        <v>2982</v>
      </c>
      <c r="E71" s="42" t="s">
        <v>2982</v>
      </c>
      <c r="F71" s="42" t="s">
        <v>2982</v>
      </c>
      <c r="G71" s="42" t="s">
        <v>2982</v>
      </c>
      <c r="H71" s="42" t="s">
        <v>2982</v>
      </c>
      <c r="I71" s="42" t="s">
        <v>2982</v>
      </c>
      <c r="J71" s="42" t="s">
        <v>2982</v>
      </c>
      <c r="K71" s="42" t="s">
        <v>2982</v>
      </c>
      <c r="L71" s="42" t="s">
        <v>2982</v>
      </c>
      <c r="M71" s="42" t="s">
        <v>2982</v>
      </c>
      <c r="N71" s="42" t="s">
        <v>2982</v>
      </c>
      <c r="O71" s="42" t="s">
        <v>2982</v>
      </c>
      <c r="P71" s="42" t="s">
        <v>2982</v>
      </c>
      <c r="Q71" s="42" t="s">
        <v>2982</v>
      </c>
      <c r="R71" s="42" t="s">
        <v>2982</v>
      </c>
      <c r="S71" s="42" t="s">
        <v>2982</v>
      </c>
      <c r="T71" s="42" t="s">
        <v>2982</v>
      </c>
    </row>
    <row r="72" spans="1:21" hidden="1">
      <c r="A72" s="43" t="s">
        <v>2983</v>
      </c>
      <c r="B72" s="44"/>
      <c r="C72" s="42"/>
      <c r="D72" s="42"/>
      <c r="E72" s="42"/>
      <c r="F72" s="45"/>
      <c r="G72" s="60"/>
      <c r="H72" s="60"/>
    </row>
    <row r="73" spans="1:21" hidden="1">
      <c r="A73" s="43"/>
      <c r="B73" s="46" t="s">
        <v>2984</v>
      </c>
      <c r="C73" s="61">
        <f>A126094922J_Latest</f>
        <v>21244.041000000001</v>
      </c>
      <c r="D73" s="61">
        <f>A126110042V_Latest</f>
        <v>10471.966</v>
      </c>
      <c r="E73" s="61">
        <f>A126102482X_Latest</f>
        <v>10772.075000000001</v>
      </c>
      <c r="F73" s="62">
        <f>A126098702C_Latest</f>
        <v>16846.464</v>
      </c>
      <c r="G73" s="62">
        <f>A126113822L_Latest</f>
        <v>8382.3080000000009</v>
      </c>
      <c r="H73" s="62">
        <f>A126106262V_Latest</f>
        <v>8464.1550000000007</v>
      </c>
      <c r="I73" s="62">
        <f>A126096182X_Latest</f>
        <v>3212.5450000000001</v>
      </c>
      <c r="J73" s="62">
        <f>A126111302W_Latest</f>
        <v>1661.85</v>
      </c>
      <c r="K73" s="62">
        <f>A126103742A_Latest</f>
        <v>1550.694</v>
      </c>
      <c r="L73" s="61">
        <f>A126099962T_Latest</f>
        <v>7363.098</v>
      </c>
      <c r="M73" s="61">
        <f>A126115082C_Latest</f>
        <v>3649.7649999999999</v>
      </c>
      <c r="N73" s="61">
        <f>A126107522W_Latest</f>
        <v>3713.3330000000001</v>
      </c>
      <c r="O73" s="61">
        <f>A126101222K_Latest</f>
        <v>6270.8209999999999</v>
      </c>
      <c r="P73" s="61">
        <f>A126116342F_Latest</f>
        <v>3070.6930000000002</v>
      </c>
      <c r="Q73" s="61">
        <f>A126108782K_Latest</f>
        <v>3200.127</v>
      </c>
      <c r="R73" s="61">
        <f>A126097442A_Latest</f>
        <v>4397.5780000000004</v>
      </c>
      <c r="S73" s="61">
        <f>A126112562K_Latest</f>
        <v>2089.6570000000002</v>
      </c>
      <c r="T73" s="61">
        <f>A126105002F_Latest</f>
        <v>2307.92</v>
      </c>
      <c r="U73" s="55">
        <v>1</v>
      </c>
    </row>
    <row r="74" spans="1:21" hidden="1">
      <c r="A74" s="43"/>
      <c r="B74" s="46" t="s">
        <v>2985</v>
      </c>
      <c r="C74" s="61">
        <f>A126094878K_Latest</f>
        <v>13813.467000000001</v>
      </c>
      <c r="D74" s="61">
        <f>A126109998R_Latest</f>
        <v>7246.3590000000004</v>
      </c>
      <c r="E74" s="61">
        <f>A126102438R_Latest</f>
        <v>6567.107</v>
      </c>
      <c r="F74" s="62">
        <f>A126098658F_Latest</f>
        <v>13140.236999999999</v>
      </c>
      <c r="G74" s="62">
        <f>A126113778R_Latest</f>
        <v>6839.8029999999999</v>
      </c>
      <c r="H74" s="62">
        <f>A126106218K_Latest</f>
        <v>6300.4340000000002</v>
      </c>
      <c r="I74" s="62">
        <f>A126096138R_Latest</f>
        <v>2159.25</v>
      </c>
      <c r="J74" s="62">
        <f>A126111258X_Latest</f>
        <v>1097.1130000000001</v>
      </c>
      <c r="K74" s="62">
        <f>A126103698C_Latest</f>
        <v>1062.1369999999999</v>
      </c>
      <c r="L74" s="61">
        <f>A126099918J_Latest</f>
        <v>6237.8890000000001</v>
      </c>
      <c r="M74" s="61">
        <f>A126115038V_Latest</f>
        <v>3289.6790000000001</v>
      </c>
      <c r="N74" s="61">
        <f>A126107478X_Latest</f>
        <v>2948.21</v>
      </c>
      <c r="O74" s="61">
        <f>A126101178L_Latest</f>
        <v>4743.098</v>
      </c>
      <c r="P74" s="61">
        <f>A126116298J_Latest</f>
        <v>2453.011</v>
      </c>
      <c r="Q74" s="61">
        <f>A126108738A_Latest</f>
        <v>2290.087</v>
      </c>
      <c r="R74" s="61">
        <f>A126097398C_Latest</f>
        <v>673.23</v>
      </c>
      <c r="S74" s="61">
        <f>A126112518A_Latest</f>
        <v>406.55700000000002</v>
      </c>
      <c r="T74" s="61">
        <f>A126104958F_Latest</f>
        <v>266.673</v>
      </c>
      <c r="U74" s="55">
        <v>2</v>
      </c>
    </row>
    <row r="75" spans="1:21" hidden="1">
      <c r="A75" s="43"/>
      <c r="B75" s="46" t="s">
        <v>2986</v>
      </c>
      <c r="C75" s="61">
        <f>A126094926T_Latest</f>
        <v>1476.1579999999999</v>
      </c>
      <c r="D75" s="61">
        <f>A126110046C_Latest</f>
        <v>776.62800000000004</v>
      </c>
      <c r="E75" s="61">
        <f>A126102486J_Latest</f>
        <v>699.53</v>
      </c>
      <c r="F75" s="62">
        <f>A126098706L_Latest</f>
        <v>1431.117</v>
      </c>
      <c r="G75" s="62">
        <f>A126113826W_Latest</f>
        <v>750.67899999999997</v>
      </c>
      <c r="H75" s="62">
        <f>A126106266C_Latest</f>
        <v>680.43899999999996</v>
      </c>
      <c r="I75" s="62">
        <f>A126096186J_Latest</f>
        <v>432.19600000000003</v>
      </c>
      <c r="J75" s="62">
        <f>A126111306F_Latest</f>
        <v>213.376</v>
      </c>
      <c r="K75" s="62">
        <f>A126103746K_Latest</f>
        <v>218.82</v>
      </c>
      <c r="L75" s="61">
        <f>A126099966A_Latest</f>
        <v>634.30200000000002</v>
      </c>
      <c r="M75" s="61">
        <f>A126115086L_Latest</f>
        <v>355.87700000000001</v>
      </c>
      <c r="N75" s="61">
        <f>A126107526F_Latest</f>
        <v>278.42599999999999</v>
      </c>
      <c r="O75" s="61">
        <f>A126101226V_Latest</f>
        <v>364.61900000000003</v>
      </c>
      <c r="P75" s="61">
        <f>A126116346R_Latest</f>
        <v>181.42599999999999</v>
      </c>
      <c r="Q75" s="61">
        <f>A126108786V_Latest</f>
        <v>183.19300000000001</v>
      </c>
      <c r="R75" s="61">
        <f>A126097446K_Latest</f>
        <v>45.040999999999997</v>
      </c>
      <c r="S75" s="61">
        <f>A126112566V_Latest</f>
        <v>25.95</v>
      </c>
      <c r="T75" s="61">
        <f>A126105006R_Latest</f>
        <v>19.091000000000001</v>
      </c>
      <c r="U75" s="55">
        <v>3</v>
      </c>
    </row>
    <row r="76" spans="1:21" hidden="1">
      <c r="A76" s="43"/>
      <c r="B76" s="46" t="s">
        <v>2987</v>
      </c>
      <c r="C76" s="61">
        <f>A126094930J_Latest</f>
        <v>869.83600000000001</v>
      </c>
      <c r="D76" s="61">
        <f>A126110050V_Latest</f>
        <v>351.78300000000002</v>
      </c>
      <c r="E76" s="61">
        <f>A126102490X_Latest</f>
        <v>518.053</v>
      </c>
      <c r="F76" s="62">
        <f>A126098710C_Latest</f>
        <v>833.55799999999999</v>
      </c>
      <c r="G76" s="62">
        <f>A126113830L_Latest</f>
        <v>332.37</v>
      </c>
      <c r="H76" s="62">
        <f>A126106270V_Latest</f>
        <v>501.18700000000001</v>
      </c>
      <c r="I76" s="62">
        <f>A126096190X_Latest</f>
        <v>332.03199999999998</v>
      </c>
      <c r="J76" s="62">
        <f>A126111310W_Latest</f>
        <v>150.89699999999999</v>
      </c>
      <c r="K76" s="62">
        <f>A126103750A_Latest</f>
        <v>181.13499999999999</v>
      </c>
      <c r="L76" s="61">
        <f>A126099970T_Latest</f>
        <v>294.61399999999998</v>
      </c>
      <c r="M76" s="61">
        <f>A126115090C_Latest</f>
        <v>109.452</v>
      </c>
      <c r="N76" s="61">
        <f>A126107530W_Latest</f>
        <v>185.16200000000001</v>
      </c>
      <c r="O76" s="61">
        <f>A126101230K_Latest</f>
        <v>206.911</v>
      </c>
      <c r="P76" s="61">
        <f>A126116350F_Latest</f>
        <v>72.021000000000001</v>
      </c>
      <c r="Q76" s="61">
        <f>A126108790K_Latest</f>
        <v>134.88999999999999</v>
      </c>
      <c r="R76" s="61">
        <f>A126097450A_Latest</f>
        <v>36.277999999999999</v>
      </c>
      <c r="S76" s="61">
        <f>A126112570K_Latest</f>
        <v>19.413</v>
      </c>
      <c r="T76" s="61">
        <f>A126105010F_Latest</f>
        <v>16.864999999999998</v>
      </c>
      <c r="U76" s="55">
        <v>4</v>
      </c>
    </row>
    <row r="77" spans="1:21" hidden="1">
      <c r="A77" s="43"/>
      <c r="B77" s="46" t="s">
        <v>2988</v>
      </c>
      <c r="C77" s="61">
        <f>A126094882A_Latest</f>
        <v>398.48899999999998</v>
      </c>
      <c r="D77" s="61">
        <f>A126110002A_Latest</f>
        <v>182.512</v>
      </c>
      <c r="E77" s="61">
        <f>A126102442F_Latest</f>
        <v>215.977</v>
      </c>
      <c r="F77" s="62">
        <f>A126098662W_Latest</f>
        <v>391.20299999999997</v>
      </c>
      <c r="G77" s="62">
        <f>A126113782F_Latest</f>
        <v>177.72499999999999</v>
      </c>
      <c r="H77" s="62">
        <f>A126106222A_Latest</f>
        <v>213.47800000000001</v>
      </c>
      <c r="I77" s="62">
        <f>A126096142F_Latest</f>
        <v>127.29</v>
      </c>
      <c r="J77" s="62">
        <f>A126111262R_Latest</f>
        <v>57.122</v>
      </c>
      <c r="K77" s="62">
        <f>A126103702J_Latest</f>
        <v>70.168000000000006</v>
      </c>
      <c r="L77" s="61">
        <f>A126099922X_Latest</f>
        <v>173.58500000000001</v>
      </c>
      <c r="M77" s="61">
        <f>A126115042K_Latest</f>
        <v>81.350999999999999</v>
      </c>
      <c r="N77" s="61">
        <f>A126107482R_Latest</f>
        <v>92.233999999999995</v>
      </c>
      <c r="O77" s="61">
        <f>A126101182C_Latest</f>
        <v>90.328000000000003</v>
      </c>
      <c r="P77" s="61">
        <f>A126116302L_Latest</f>
        <v>39.252000000000002</v>
      </c>
      <c r="Q77" s="61">
        <f>A126108742T_Latest</f>
        <v>51.076000000000001</v>
      </c>
      <c r="R77" s="61">
        <f>A126097402J_Latest</f>
        <v>7.2859999999999996</v>
      </c>
      <c r="S77" s="61">
        <f>A126112522T_Latest</f>
        <v>4.7880000000000003</v>
      </c>
      <c r="T77" s="61">
        <f>A126104962W_Latest</f>
        <v>2.4990000000000001</v>
      </c>
      <c r="U77" s="55">
        <v>5</v>
      </c>
    </row>
    <row r="78" spans="1:21" hidden="1">
      <c r="A78" s="43"/>
      <c r="B78" s="46" t="s">
        <v>2989</v>
      </c>
      <c r="C78" s="61">
        <f>A126094886K_Latest</f>
        <v>853.87300000000005</v>
      </c>
      <c r="D78" s="61">
        <f>A126110006K_Latest</f>
        <v>368.80900000000003</v>
      </c>
      <c r="E78" s="61">
        <f>A126102446R_Latest</f>
        <v>485.06400000000002</v>
      </c>
      <c r="F78" s="62">
        <f>A126098666F_Latest</f>
        <v>817.28499999999997</v>
      </c>
      <c r="G78" s="62">
        <f>A126113786R_Latest</f>
        <v>348.197</v>
      </c>
      <c r="H78" s="62">
        <f>A126106226K_Latest</f>
        <v>469.08800000000002</v>
      </c>
      <c r="I78" s="62">
        <f>A126096146R_Latest</f>
        <v>321.62400000000002</v>
      </c>
      <c r="J78" s="62">
        <f>A126111266X_Latest</f>
        <v>145.99700000000001</v>
      </c>
      <c r="K78" s="62">
        <f>A126103706T_Latest</f>
        <v>175.62700000000001</v>
      </c>
      <c r="L78" s="61">
        <f>A126099926J_Latest</f>
        <v>278.05900000000003</v>
      </c>
      <c r="M78" s="61">
        <f>A126115046V_Latest</f>
        <v>116.143</v>
      </c>
      <c r="N78" s="61">
        <f>A126107486X_Latest</f>
        <v>161.916</v>
      </c>
      <c r="O78" s="61">
        <f>A126101186L_Latest</f>
        <v>217.602</v>
      </c>
      <c r="P78" s="61">
        <f>A126116306W_Latest</f>
        <v>86.055999999999997</v>
      </c>
      <c r="Q78" s="61">
        <f>A126108746A_Latest</f>
        <v>131.54599999999999</v>
      </c>
      <c r="R78" s="61">
        <f>A126097406T_Latest</f>
        <v>36.588999999999999</v>
      </c>
      <c r="S78" s="61">
        <f>A126112526A_Latest</f>
        <v>20.611999999999998</v>
      </c>
      <c r="T78" s="61">
        <f>A126104966F_Latest</f>
        <v>15.976000000000001</v>
      </c>
      <c r="U78" s="55">
        <v>6</v>
      </c>
    </row>
    <row r="79" spans="1:21" hidden="1">
      <c r="A79" s="43"/>
      <c r="B79" s="46" t="s">
        <v>2990</v>
      </c>
      <c r="C79" s="61">
        <f>A126094910X_Latest</f>
        <v>792.19899999999996</v>
      </c>
      <c r="D79" s="61">
        <f>A126110030K_Latest</f>
        <v>326.39400000000001</v>
      </c>
      <c r="E79" s="61">
        <f>A126102470R_Latest</f>
        <v>465.80500000000001</v>
      </c>
      <c r="F79" s="62">
        <f>A126098690F_Latest</f>
        <v>757.29399999999998</v>
      </c>
      <c r="G79" s="62">
        <f>A126113810C_Latest</f>
        <v>306.98099999999999</v>
      </c>
      <c r="H79" s="62">
        <f>A126106250K_Latest</f>
        <v>450.31299999999999</v>
      </c>
      <c r="I79" s="62">
        <f>A126096170R_Latest</f>
        <v>314.61599999999999</v>
      </c>
      <c r="J79" s="62">
        <f>A126111290X_Latest</f>
        <v>142.512</v>
      </c>
      <c r="K79" s="62">
        <f>A126103730T_Latest</f>
        <v>172.10400000000001</v>
      </c>
      <c r="L79" s="61">
        <f>A126099950J_Latest</f>
        <v>253.53200000000001</v>
      </c>
      <c r="M79" s="61">
        <f>A126115070V_Latest</f>
        <v>99.85</v>
      </c>
      <c r="N79" s="61">
        <f>A126107510L_Latest</f>
        <v>153.68199999999999</v>
      </c>
      <c r="O79" s="61">
        <f>A126101210A_Latest</f>
        <v>189.14599999999999</v>
      </c>
      <c r="P79" s="61">
        <f>A126116330W_Latest</f>
        <v>64.619</v>
      </c>
      <c r="Q79" s="61">
        <f>A126108770A_Latest</f>
        <v>124.527</v>
      </c>
      <c r="R79" s="61">
        <f>A126097430T_Latest</f>
        <v>34.905000000000001</v>
      </c>
      <c r="S79" s="61">
        <f>A126112550A_Latest</f>
        <v>19.413</v>
      </c>
      <c r="T79" s="61">
        <f>A126104990F_Latest</f>
        <v>15.492000000000001</v>
      </c>
      <c r="U79" s="55">
        <v>7</v>
      </c>
    </row>
    <row r="80" spans="1:21" hidden="1">
      <c r="A80" s="43"/>
      <c r="B80" s="46" t="s">
        <v>2991</v>
      </c>
      <c r="C80" s="61">
        <f>A126094858A_Latest</f>
        <v>2912.2</v>
      </c>
      <c r="D80" s="61">
        <f>A126109978F_Latest</f>
        <v>1461.548</v>
      </c>
      <c r="E80" s="61">
        <f>A126102418F_Latest</f>
        <v>1450.652</v>
      </c>
      <c r="F80" s="62">
        <f>A126098638W_Latest</f>
        <v>2860.47</v>
      </c>
      <c r="G80" s="62">
        <f>A126113758F_Latest</f>
        <v>1430.2070000000001</v>
      </c>
      <c r="H80" s="62">
        <f>A126106198L_Latest</f>
        <v>1430.2629999999999</v>
      </c>
      <c r="I80" s="62">
        <f>A126096118F_Latest</f>
        <v>936.88900000000001</v>
      </c>
      <c r="J80" s="62">
        <f>A126111238R_Latest</f>
        <v>460.86700000000002</v>
      </c>
      <c r="K80" s="62">
        <f>A126103678V_Latest</f>
        <v>476.02199999999999</v>
      </c>
      <c r="L80" s="61">
        <f>A126099898K_Latest</f>
        <v>1354.511</v>
      </c>
      <c r="M80" s="61">
        <f>A126115018K_Latest</f>
        <v>696.73400000000004</v>
      </c>
      <c r="N80" s="61">
        <f>A126107458R_Latest</f>
        <v>657.77800000000002</v>
      </c>
      <c r="O80" s="61">
        <f>A126101158C_Latest</f>
        <v>569.06899999999996</v>
      </c>
      <c r="P80" s="61">
        <f>A126116278X_Latest</f>
        <v>272.60599999999999</v>
      </c>
      <c r="Q80" s="61">
        <f>A126108718T_Latest</f>
        <v>296.46300000000002</v>
      </c>
      <c r="R80" s="61">
        <f>A126097378V_Latest</f>
        <v>51.731000000000002</v>
      </c>
      <c r="S80" s="61">
        <f>A126112498C_Latest</f>
        <v>31.341999999999999</v>
      </c>
      <c r="T80" s="61">
        <f>A126104938W_Latest</f>
        <v>20.388999999999999</v>
      </c>
      <c r="U80" s="55">
        <v>8</v>
      </c>
    </row>
    <row r="81" spans="1:21" hidden="1">
      <c r="A81" s="43"/>
      <c r="B81" s="46" t="s">
        <v>2992</v>
      </c>
      <c r="C81" s="61">
        <f>A126094934T_Latest</f>
        <v>10901.266</v>
      </c>
      <c r="D81" s="61">
        <f>A126110054C_Latest</f>
        <v>5784.8109999999997</v>
      </c>
      <c r="E81" s="61">
        <f>A126102494J_Latest</f>
        <v>5116.4560000000001</v>
      </c>
      <c r="F81" s="62">
        <f>A126098714L_Latest</f>
        <v>10279.767</v>
      </c>
      <c r="G81" s="62">
        <f>A126113834W_Latest</f>
        <v>5409.5959999999995</v>
      </c>
      <c r="H81" s="62">
        <f>A126106274C_Latest</f>
        <v>4870.1710000000003</v>
      </c>
      <c r="I81" s="62">
        <f>A126096194J_Latest</f>
        <v>1222.3610000000001</v>
      </c>
      <c r="J81" s="62">
        <f>A126111314F_Latest</f>
        <v>636.24599999999998</v>
      </c>
      <c r="K81" s="62">
        <f>A126103754K_Latest</f>
        <v>586.11500000000001</v>
      </c>
      <c r="L81" s="61">
        <f>A126099974A_Latest</f>
        <v>4883.3779999999997</v>
      </c>
      <c r="M81" s="61">
        <f>A126115094L_Latest</f>
        <v>2592.9450000000002</v>
      </c>
      <c r="N81" s="61">
        <f>A126107534F_Latest</f>
        <v>2290.433</v>
      </c>
      <c r="O81" s="61">
        <f>A126101234V_Latest</f>
        <v>4174.0290000000005</v>
      </c>
      <c r="P81" s="61">
        <f>A126116354R_Latest</f>
        <v>2180.4050000000002</v>
      </c>
      <c r="Q81" s="61">
        <f>A126108794V_Latest</f>
        <v>1993.624</v>
      </c>
      <c r="R81" s="61">
        <f>A126097454K_Latest</f>
        <v>621.49900000000002</v>
      </c>
      <c r="S81" s="61">
        <f>A126112574V_Latest</f>
        <v>375.21499999999997</v>
      </c>
      <c r="T81" s="61">
        <f>A126105014R_Latest</f>
        <v>246.28399999999999</v>
      </c>
      <c r="U81" s="55">
        <v>9</v>
      </c>
    </row>
    <row r="82" spans="1:21" hidden="1">
      <c r="A82" s="43"/>
      <c r="B82" s="46" t="s">
        <v>2993</v>
      </c>
      <c r="C82" s="61">
        <f>A126094914J_Latest</f>
        <v>2714.7420000000002</v>
      </c>
      <c r="D82" s="61">
        <f>A126110034V_Latest</f>
        <v>1343.3420000000001</v>
      </c>
      <c r="E82" s="61">
        <f>A126102474X_Latest</f>
        <v>1371.4</v>
      </c>
      <c r="F82" s="62">
        <f>A126098694R_Latest</f>
        <v>2669.0360000000001</v>
      </c>
      <c r="G82" s="62">
        <f>A126113814L_Latest</f>
        <v>1316.5609999999999</v>
      </c>
      <c r="H82" s="62">
        <f>A126106254V_Latest</f>
        <v>1352.4749999999999</v>
      </c>
      <c r="I82" s="62">
        <f>A126096174X_Latest</f>
        <v>912.62199999999996</v>
      </c>
      <c r="J82" s="62">
        <f>A126111294J_Latest</f>
        <v>444.19900000000001</v>
      </c>
      <c r="K82" s="62">
        <f>A126103734A_Latest</f>
        <v>468.423</v>
      </c>
      <c r="L82" s="61">
        <f>A126099954T_Latest</f>
        <v>1242.1120000000001</v>
      </c>
      <c r="M82" s="61">
        <f>A126115074C_Latest</f>
        <v>631.68299999999999</v>
      </c>
      <c r="N82" s="61">
        <f>A126107514W_Latest</f>
        <v>610.42899999999997</v>
      </c>
      <c r="O82" s="61">
        <f>A126101214K_Latest</f>
        <v>514.30200000000002</v>
      </c>
      <c r="P82" s="61">
        <f>A126116334F_Latest</f>
        <v>240.678</v>
      </c>
      <c r="Q82" s="61">
        <f>A126108774K_Latest</f>
        <v>273.62299999999999</v>
      </c>
      <c r="R82" s="61">
        <f>A126097434A_Latest</f>
        <v>45.706000000000003</v>
      </c>
      <c r="S82" s="61">
        <f>A126112554K_Latest</f>
        <v>26.782</v>
      </c>
      <c r="T82" s="61">
        <f>A126104994R_Latest</f>
        <v>18.925000000000001</v>
      </c>
      <c r="U82" s="55">
        <v>10</v>
      </c>
    </row>
    <row r="83" spans="1:21" hidden="1">
      <c r="A83" s="43"/>
      <c r="B83" s="46" t="s">
        <v>2994</v>
      </c>
      <c r="C83" s="61">
        <f>A126094946A_Latest</f>
        <v>8896.3250000000007</v>
      </c>
      <c r="D83" s="61">
        <f>A126110066L_Latest</f>
        <v>4492.1629999999996</v>
      </c>
      <c r="E83" s="61">
        <f>A126102506F_Latest</f>
        <v>4404.1629999999996</v>
      </c>
      <c r="F83" s="62">
        <f>A126098726W_Latest</f>
        <v>8554.3269999999993</v>
      </c>
      <c r="G83" s="62">
        <f>A126113846F_Latest</f>
        <v>4302.0150000000003</v>
      </c>
      <c r="H83" s="62">
        <f>A126106286L_Latest</f>
        <v>4252.3119999999999</v>
      </c>
      <c r="I83" s="62">
        <f>A126096206F_Latest</f>
        <v>1172.42</v>
      </c>
      <c r="J83" s="62">
        <f>A126111326R_Latest</f>
        <v>609.34400000000005</v>
      </c>
      <c r="K83" s="62">
        <f>A126103766V_Latest</f>
        <v>563.07600000000002</v>
      </c>
      <c r="L83" s="61">
        <f>A126099986K_Latest</f>
        <v>4138.0389999999998</v>
      </c>
      <c r="M83" s="61">
        <f>A126115106K_Latest</f>
        <v>2106.703</v>
      </c>
      <c r="N83" s="61">
        <f>A126107546R_Latest</f>
        <v>2031.336</v>
      </c>
      <c r="O83" s="61">
        <f>A126101246C_Latest</f>
        <v>3243.8679999999999</v>
      </c>
      <c r="P83" s="61">
        <f>A126116366X_Latest</f>
        <v>1585.9680000000001</v>
      </c>
      <c r="Q83" s="61">
        <f>A126108806T_Latest</f>
        <v>1657.9</v>
      </c>
      <c r="R83" s="61">
        <f>A126097466V_Latest</f>
        <v>341.99900000000002</v>
      </c>
      <c r="S83" s="61">
        <f>A126112586C_Latest</f>
        <v>190.148</v>
      </c>
      <c r="T83" s="61">
        <f>A126105026X_Latest</f>
        <v>151.851</v>
      </c>
      <c r="U83" s="55">
        <v>11</v>
      </c>
    </row>
    <row r="84" spans="1:21" hidden="1">
      <c r="A84" s="43"/>
      <c r="B84" s="46" t="s">
        <v>2995</v>
      </c>
      <c r="C84" s="61">
        <f>A126094862T_Latest</f>
        <v>942.92</v>
      </c>
      <c r="D84" s="61">
        <f>A126109982W_Latest</f>
        <v>438.608</v>
      </c>
      <c r="E84" s="61">
        <f>A126102422W_Latest</f>
        <v>504.31200000000001</v>
      </c>
      <c r="F84" s="62">
        <f>A126098642L_Latest</f>
        <v>921.49800000000005</v>
      </c>
      <c r="G84" s="62">
        <f>A126113762W_Latest</f>
        <v>426.40600000000001</v>
      </c>
      <c r="H84" s="62">
        <f>A126106202T_Latest</f>
        <v>495.09199999999998</v>
      </c>
      <c r="I84" s="62">
        <f>A126096122W_Latest</f>
        <v>185.44</v>
      </c>
      <c r="J84" s="62">
        <f>A126111242F_Latest</f>
        <v>78.664000000000001</v>
      </c>
      <c r="K84" s="62">
        <f>A126103682K_Latest</f>
        <v>106.776</v>
      </c>
      <c r="L84" s="61">
        <f>A126099902R_Latest</f>
        <v>451.08100000000002</v>
      </c>
      <c r="M84" s="61">
        <f>A126115022A_Latest</f>
        <v>215.85300000000001</v>
      </c>
      <c r="N84" s="61">
        <f>A126107462F_Latest</f>
        <v>235.22800000000001</v>
      </c>
      <c r="O84" s="61">
        <f>A126101162V_Latest</f>
        <v>284.97699999999998</v>
      </c>
      <c r="P84" s="61">
        <f>A126116282R_Latest</f>
        <v>131.88900000000001</v>
      </c>
      <c r="Q84" s="61">
        <f>A126108722J_Latest</f>
        <v>153.08799999999999</v>
      </c>
      <c r="R84" s="61">
        <f>A126097382K_Latest</f>
        <v>21.422000000000001</v>
      </c>
      <c r="S84" s="61">
        <f>A126112502J_Latest</f>
        <v>12.202</v>
      </c>
      <c r="T84" s="61">
        <f>A126104942L_Latest</f>
        <v>9.2200000000000006</v>
      </c>
      <c r="U84" s="55">
        <v>12</v>
      </c>
    </row>
    <row r="85" spans="1:21" hidden="1">
      <c r="A85" s="43"/>
      <c r="B85" s="46" t="s">
        <v>2996</v>
      </c>
      <c r="C85" s="61">
        <f>A126094818J_Latest</f>
        <v>14821.905000000001</v>
      </c>
      <c r="D85" s="61">
        <f>A126109938L_Latest</f>
        <v>7713.91</v>
      </c>
      <c r="E85" s="61">
        <f>A126102378X_Latest</f>
        <v>7107.9939999999997</v>
      </c>
      <c r="F85" s="62">
        <f>A126098598R_Latest</f>
        <v>14007.210999999999</v>
      </c>
      <c r="G85" s="62">
        <f>A126113718L_Latest</f>
        <v>7231.4759999999997</v>
      </c>
      <c r="H85" s="62">
        <f>A126106158V_Latest</f>
        <v>6775.7359999999999</v>
      </c>
      <c r="I85" s="62">
        <f>A126096078X_Latest</f>
        <v>2409.1129999999998</v>
      </c>
      <c r="J85" s="62">
        <f>A126111198J_Latest</f>
        <v>1234.7360000000001</v>
      </c>
      <c r="K85" s="62">
        <f>A126103638A_Latest</f>
        <v>1174.377</v>
      </c>
      <c r="L85" s="61">
        <f>A126099858T_Latest</f>
        <v>6591.4719999999998</v>
      </c>
      <c r="M85" s="61">
        <f>A126114978A_Latest</f>
        <v>3416.0210000000002</v>
      </c>
      <c r="N85" s="61">
        <f>A126107418W_Latest</f>
        <v>3175.451</v>
      </c>
      <c r="O85" s="61">
        <f>A126101118K_Latest</f>
        <v>5006.6270000000004</v>
      </c>
      <c r="P85" s="61">
        <f>A126116238F_Latest</f>
        <v>2580.7190000000001</v>
      </c>
      <c r="Q85" s="61">
        <f>A126108678K_Latest</f>
        <v>2425.9079999999999</v>
      </c>
      <c r="R85" s="61">
        <f>A126097338A_Latest</f>
        <v>814.69299999999998</v>
      </c>
      <c r="S85" s="61">
        <f>A126112458K_Latest</f>
        <v>482.435</v>
      </c>
      <c r="T85" s="61">
        <f>A126104898R_Latest</f>
        <v>332.25799999999998</v>
      </c>
      <c r="U85" s="55">
        <v>13</v>
      </c>
    </row>
    <row r="86" spans="1:21" hidden="1">
      <c r="A86" s="43"/>
      <c r="B86" s="46" t="s">
        <v>2997</v>
      </c>
      <c r="C86" s="61">
        <f>A126094838T_Latest</f>
        <v>13009.425999999999</v>
      </c>
      <c r="D86" s="61">
        <f>A126109958W_Latest</f>
        <v>6836.4229999999998</v>
      </c>
      <c r="E86" s="61">
        <f>A126102398J_Latest</f>
        <v>6173.0029999999997</v>
      </c>
      <c r="F86" s="62">
        <f>A126098618L_Latest</f>
        <v>12256.291999999999</v>
      </c>
      <c r="G86" s="62">
        <f>A126113738W_Latest</f>
        <v>6387.3940000000002</v>
      </c>
      <c r="H86" s="62">
        <f>A126106178C_Latest</f>
        <v>5868.8980000000001</v>
      </c>
      <c r="I86" s="62">
        <f>A126096098J_Latest</f>
        <v>1682.662</v>
      </c>
      <c r="J86" s="62">
        <f>A126111218F_Latest</f>
        <v>859.87800000000004</v>
      </c>
      <c r="K86" s="62">
        <f>A126103658K_Latest</f>
        <v>822.78399999999999</v>
      </c>
      <c r="L86" s="61">
        <f>A126099878A_Latest</f>
        <v>5883.1670000000004</v>
      </c>
      <c r="M86" s="61">
        <f>A126114998K_Latest</f>
        <v>3085.3159999999998</v>
      </c>
      <c r="N86" s="61">
        <f>A126107438F_Latest</f>
        <v>2797.8519999999999</v>
      </c>
      <c r="O86" s="61">
        <f>A126101138V_Latest</f>
        <v>4690.4629999999997</v>
      </c>
      <c r="P86" s="61">
        <f>A126116258R_Latest</f>
        <v>2442.201</v>
      </c>
      <c r="Q86" s="61">
        <f>A126108698V_Latest</f>
        <v>2248.2620000000002</v>
      </c>
      <c r="R86" s="61">
        <f>A126097358K_Latest</f>
        <v>753.13400000000001</v>
      </c>
      <c r="S86" s="61">
        <f>A126112478V_Latest</f>
        <v>449.02800000000002</v>
      </c>
      <c r="T86" s="61">
        <f>A126104918L_Latest</f>
        <v>304.10500000000002</v>
      </c>
      <c r="U86" s="55">
        <v>14</v>
      </c>
    </row>
    <row r="87" spans="1:21" hidden="1">
      <c r="A87" s="43"/>
      <c r="B87" s="46" t="s">
        <v>2998</v>
      </c>
      <c r="C87" s="61">
        <f>A126094890A_Latest</f>
        <v>12201.865</v>
      </c>
      <c r="D87" s="61">
        <f>A126110010A_Latest</f>
        <v>6466.0690000000004</v>
      </c>
      <c r="E87" s="61">
        <f>A126102450F_Latest</f>
        <v>5735.7960000000003</v>
      </c>
      <c r="F87" s="62">
        <f>A126098670W_Latest</f>
        <v>11566.949000000001</v>
      </c>
      <c r="G87" s="62">
        <f>A126113790F_Latest</f>
        <v>6082.7380000000003</v>
      </c>
      <c r="H87" s="62">
        <f>A126106230A_Latest</f>
        <v>5484.2110000000002</v>
      </c>
      <c r="I87" s="62">
        <f>A126096150F_Latest</f>
        <v>1534.1679999999999</v>
      </c>
      <c r="J87" s="62">
        <f>A126111270R_Latest</f>
        <v>781.33500000000004</v>
      </c>
      <c r="K87" s="62">
        <f>A126103710J_Latest</f>
        <v>752.83299999999997</v>
      </c>
      <c r="L87" s="61">
        <f>A126099930X_Latest</f>
        <v>5576.2520000000004</v>
      </c>
      <c r="M87" s="61">
        <f>A126115050K_Latest</f>
        <v>2977.5450000000001</v>
      </c>
      <c r="N87" s="61">
        <f>A126107490R_Latest</f>
        <v>2598.7069999999999</v>
      </c>
      <c r="O87" s="61">
        <f>A126101190C_Latest</f>
        <v>4456.5290000000005</v>
      </c>
      <c r="P87" s="61">
        <f>A126116310L_Latest</f>
        <v>2323.8580000000002</v>
      </c>
      <c r="Q87" s="61">
        <f>A126108750T_Latest</f>
        <v>2132.6709999999998</v>
      </c>
      <c r="R87" s="61">
        <f>A126097410J_Latest</f>
        <v>634.91600000000005</v>
      </c>
      <c r="S87" s="61">
        <f>A126112530T_Latest</f>
        <v>383.33100000000002</v>
      </c>
      <c r="T87" s="61">
        <f>A126104970W_Latest</f>
        <v>251.58500000000001</v>
      </c>
      <c r="U87" s="55">
        <v>15</v>
      </c>
    </row>
    <row r="88" spans="1:21" hidden="1">
      <c r="A88" s="43"/>
      <c r="B88" s="46" t="s">
        <v>2999</v>
      </c>
      <c r="C88" s="61">
        <f>A126094842J_Latest</f>
        <v>3774.1460000000002</v>
      </c>
      <c r="D88" s="61">
        <f>A126109962L_Latest</f>
        <v>1836.355</v>
      </c>
      <c r="E88" s="61">
        <f>A126102402L_Latest</f>
        <v>1937.7909999999999</v>
      </c>
      <c r="F88" s="62">
        <f>A126098622C_Latest</f>
        <v>3539.6669999999999</v>
      </c>
      <c r="G88" s="62">
        <f>A126113742L_Latest</f>
        <v>1705.1289999999999</v>
      </c>
      <c r="H88" s="62">
        <f>A126106182V_Latest</f>
        <v>1834.537</v>
      </c>
      <c r="I88" s="62">
        <f>A126096102L_Latest</f>
        <v>833.98599999999999</v>
      </c>
      <c r="J88" s="62">
        <f>A126111222W_Latest</f>
        <v>397.226</v>
      </c>
      <c r="K88" s="62">
        <f>A126103662A_Latest</f>
        <v>436.76100000000002</v>
      </c>
      <c r="L88" s="61">
        <f>A126099882T_Latest</f>
        <v>1672.8440000000001</v>
      </c>
      <c r="M88" s="61">
        <f>A126115002T_Latest</f>
        <v>807.86500000000001</v>
      </c>
      <c r="N88" s="61">
        <f>A126107442W_Latest</f>
        <v>864.97900000000004</v>
      </c>
      <c r="O88" s="61">
        <f>A126101142K_Latest</f>
        <v>1032.837</v>
      </c>
      <c r="P88" s="61">
        <f>A126116262F_Latest</f>
        <v>500.03899999999999</v>
      </c>
      <c r="Q88" s="61">
        <f>A126108702X_Latest</f>
        <v>532.798</v>
      </c>
      <c r="R88" s="61">
        <f>A126097362A_Latest</f>
        <v>234.48</v>
      </c>
      <c r="S88" s="61">
        <f>A126112482K_Latest</f>
        <v>131.226</v>
      </c>
      <c r="T88" s="61">
        <f>A126104922C_Latest</f>
        <v>103.254</v>
      </c>
      <c r="U88" s="55">
        <v>16</v>
      </c>
    </row>
    <row r="89" spans="1:21" hidden="1">
      <c r="A89" s="43"/>
      <c r="B89" s="46" t="s">
        <v>3000</v>
      </c>
      <c r="C89" s="61">
        <f>A126094894K_Latest</f>
        <v>2324.491</v>
      </c>
      <c r="D89" s="61">
        <f>A126110014K_Latest</f>
        <v>1168.4559999999999</v>
      </c>
      <c r="E89" s="61">
        <f>A126102454R_Latest</f>
        <v>1156.0350000000001</v>
      </c>
      <c r="F89" s="62">
        <f>A126098674F_Latest</f>
        <v>2168.596</v>
      </c>
      <c r="G89" s="62">
        <f>A126113794R_Latest</f>
        <v>1083.9739999999999</v>
      </c>
      <c r="H89" s="62">
        <f>A126106234K_Latest</f>
        <v>1084.6210000000001</v>
      </c>
      <c r="I89" s="62">
        <f>A126096154R_Latest</f>
        <v>572.20500000000004</v>
      </c>
      <c r="J89" s="62">
        <f>A126111274X_Latest</f>
        <v>295.36</v>
      </c>
      <c r="K89" s="62">
        <f>A126103714T_Latest</f>
        <v>276.84500000000003</v>
      </c>
      <c r="L89" s="61">
        <f>A126099934J_Latest</f>
        <v>1053.384</v>
      </c>
      <c r="M89" s="61">
        <f>A126115054V_Latest</f>
        <v>516.50199999999995</v>
      </c>
      <c r="N89" s="61">
        <f>A126107494X_Latest</f>
        <v>536.88199999999995</v>
      </c>
      <c r="O89" s="61">
        <f>A126101194L_Latest</f>
        <v>543.00699999999995</v>
      </c>
      <c r="P89" s="61">
        <f>A126116314W_Latest</f>
        <v>272.11200000000002</v>
      </c>
      <c r="Q89" s="61">
        <f>A126108754A_Latest</f>
        <v>270.89499999999998</v>
      </c>
      <c r="R89" s="61">
        <f>A126097414T_Latest</f>
        <v>155.89500000000001</v>
      </c>
      <c r="S89" s="61">
        <f>A126112534A_Latest</f>
        <v>84.481999999999999</v>
      </c>
      <c r="T89" s="61">
        <f>A126104974F_Latest</f>
        <v>71.412999999999997</v>
      </c>
      <c r="U89" s="55">
        <v>17</v>
      </c>
    </row>
    <row r="90" spans="1:21" hidden="1">
      <c r="A90" s="43"/>
      <c r="B90" s="46" t="s">
        <v>3001</v>
      </c>
      <c r="C90" s="61">
        <f>A126094898V_Latest</f>
        <v>1316.0530000000001</v>
      </c>
      <c r="D90" s="61">
        <f>A126110018V_Latest</f>
        <v>700.90499999999997</v>
      </c>
      <c r="E90" s="61">
        <f>A126102458X_Latest</f>
        <v>615.14800000000002</v>
      </c>
      <c r="F90" s="62">
        <f>A126098678R_Latest</f>
        <v>1301.6210000000001</v>
      </c>
      <c r="G90" s="62">
        <f>A126113798X_Latest</f>
        <v>692.30200000000002</v>
      </c>
      <c r="H90" s="62">
        <f>A126106238V_Latest</f>
        <v>609.31899999999996</v>
      </c>
      <c r="I90" s="62">
        <f>A126096158X_Latest</f>
        <v>322.34300000000002</v>
      </c>
      <c r="J90" s="62">
        <f>A126111278J_Latest</f>
        <v>157.73699999999999</v>
      </c>
      <c r="K90" s="62">
        <f>A126103718A_Latest</f>
        <v>164.60499999999999</v>
      </c>
      <c r="L90" s="61">
        <f>A126099938T_Latest</f>
        <v>699.8</v>
      </c>
      <c r="M90" s="61">
        <f>A126115058C_Latest</f>
        <v>390.16</v>
      </c>
      <c r="N90" s="61">
        <f>A126107498J_Latest</f>
        <v>309.64100000000002</v>
      </c>
      <c r="O90" s="61">
        <f>A126101198W_Latest</f>
        <v>279.47800000000001</v>
      </c>
      <c r="P90" s="61">
        <f>A126116318F_Latest</f>
        <v>144.405</v>
      </c>
      <c r="Q90" s="61">
        <f>A126108758K_Latest</f>
        <v>135.07400000000001</v>
      </c>
      <c r="R90" s="61">
        <f>A126097418A_Latest</f>
        <v>14.432</v>
      </c>
      <c r="S90" s="61">
        <f>A126112538K_Latest</f>
        <v>8.6029999999999998</v>
      </c>
      <c r="T90" s="61">
        <f>A126104978R_Latest</f>
        <v>5.8280000000000003</v>
      </c>
      <c r="U90" s="55">
        <v>18</v>
      </c>
    </row>
    <row r="91" spans="1:21" hidden="1">
      <c r="A91" s="43"/>
      <c r="B91" s="46" t="s">
        <v>3002</v>
      </c>
      <c r="C91" s="61">
        <f>A126094950T_Latest</f>
        <v>508.89400000000001</v>
      </c>
      <c r="D91" s="61">
        <f>A126110070C_Latest</f>
        <v>273.71499999999997</v>
      </c>
      <c r="E91" s="61">
        <f>A126102510W_Latest</f>
        <v>235.179</v>
      </c>
      <c r="F91" s="62">
        <f>A126098730L_Latest</f>
        <v>499.303</v>
      </c>
      <c r="G91" s="62">
        <f>A126113850W_Latest</f>
        <v>267.86799999999999</v>
      </c>
      <c r="H91" s="62">
        <f>A126106290C_Latest</f>
        <v>231.43600000000001</v>
      </c>
      <c r="I91" s="62">
        <f>A126096210W_Latest</f>
        <v>189.54599999999999</v>
      </c>
      <c r="J91" s="62">
        <f>A126111330F_Latest</f>
        <v>108.721</v>
      </c>
      <c r="K91" s="62">
        <f>A126103770K_Latest</f>
        <v>80.825000000000003</v>
      </c>
      <c r="L91" s="61">
        <f>A126099990A_Latest</f>
        <v>174.291</v>
      </c>
      <c r="M91" s="61">
        <f>A126115110A_Latest</f>
        <v>87.725999999999999</v>
      </c>
      <c r="N91" s="61">
        <f>A126107550F_Latest</f>
        <v>86.564999999999998</v>
      </c>
      <c r="O91" s="61">
        <f>A126101250V_Latest</f>
        <v>135.46600000000001</v>
      </c>
      <c r="P91" s="61">
        <f>A126116370R_Latest</f>
        <v>71.42</v>
      </c>
      <c r="Q91" s="61">
        <f>A126108810J_Latest</f>
        <v>64.046000000000006</v>
      </c>
      <c r="R91" s="61">
        <f>A126097470K_Latest</f>
        <v>9.5909999999999993</v>
      </c>
      <c r="S91" s="61">
        <f>A126112590V_Latest</f>
        <v>5.8479999999999999</v>
      </c>
      <c r="T91" s="61">
        <f>A126105030R_Latest</f>
        <v>3.7429999999999999</v>
      </c>
      <c r="U91" s="55">
        <v>19</v>
      </c>
    </row>
    <row r="92" spans="1:21" hidden="1">
      <c r="A92" s="43"/>
      <c r="B92" s="46" t="s">
        <v>3003</v>
      </c>
      <c r="C92" s="61">
        <f>A126094822X_Latest</f>
        <v>6921.68</v>
      </c>
      <c r="D92" s="61">
        <f>A126109942C_Latest</f>
        <v>2951.8910000000001</v>
      </c>
      <c r="E92" s="61">
        <f>A126102382R_Latest</f>
        <v>3969.7890000000002</v>
      </c>
      <c r="F92" s="62">
        <f>A126098602V_Latest</f>
        <v>3206.924</v>
      </c>
      <c r="G92" s="62">
        <f>A126113722C_Latest</f>
        <v>1274.6379999999999</v>
      </c>
      <c r="H92" s="62">
        <f>A126106162K_Latest</f>
        <v>1932.2860000000001</v>
      </c>
      <c r="I92" s="62">
        <f>A126096082R_Latest</f>
        <v>863.74900000000002</v>
      </c>
      <c r="J92" s="62">
        <f>A126111202L_Latest</f>
        <v>456.01600000000002</v>
      </c>
      <c r="K92" s="62">
        <f>A126103642T_Latest</f>
        <v>407.733</v>
      </c>
      <c r="L92" s="61">
        <f>A126099862J_Latest</f>
        <v>950.91899999999998</v>
      </c>
      <c r="M92" s="61">
        <f>A126114982T_Latest</f>
        <v>272.36099999999999</v>
      </c>
      <c r="N92" s="61">
        <f>A126107422L_Latest</f>
        <v>678.55799999999999</v>
      </c>
      <c r="O92" s="61">
        <f>A126101122A_Latest</f>
        <v>1392.2560000000001</v>
      </c>
      <c r="P92" s="61">
        <f>A126116242W_Latest</f>
        <v>546.26099999999997</v>
      </c>
      <c r="Q92" s="61">
        <f>A126108682A_Latest</f>
        <v>845.99400000000003</v>
      </c>
      <c r="R92" s="61">
        <f>A126097342T_Latest</f>
        <v>3714.7570000000001</v>
      </c>
      <c r="S92" s="61">
        <f>A126112462A_Latest</f>
        <v>1677.2529999999999</v>
      </c>
      <c r="T92" s="61">
        <f>A126104902V_Latest</f>
        <v>2037.5039999999999</v>
      </c>
      <c r="U92" s="55">
        <v>20</v>
      </c>
    </row>
    <row r="93" spans="1:21" hidden="1">
      <c r="A93" s="43"/>
      <c r="B93" s="46" t="s">
        <v>3004</v>
      </c>
      <c r="C93" s="61">
        <f>A126094938A_Latest</f>
        <v>1281.7650000000001</v>
      </c>
      <c r="D93" s="61">
        <f>A126110058L_Latest</f>
        <v>486.11799999999999</v>
      </c>
      <c r="E93" s="61">
        <f>A126102498T_Latest</f>
        <v>795.64800000000002</v>
      </c>
      <c r="F93" s="62">
        <f>A126098718W_Latest</f>
        <v>1106.627</v>
      </c>
      <c r="G93" s="62">
        <f>A126113838F_Latest</f>
        <v>400.61599999999999</v>
      </c>
      <c r="H93" s="62">
        <f>A126106278L_Latest</f>
        <v>706.01099999999997</v>
      </c>
      <c r="I93" s="62">
        <f>A126096198T_Latest</f>
        <v>341.27199999999999</v>
      </c>
      <c r="J93" s="62">
        <f>A126111318R_Latest</f>
        <v>185.04</v>
      </c>
      <c r="K93" s="62">
        <f>A126103758V_Latest</f>
        <v>156.232</v>
      </c>
      <c r="L93" s="61">
        <f>A126099978K_Latest</f>
        <v>486.06099999999998</v>
      </c>
      <c r="M93" s="61">
        <f>A126115098W_Latest</f>
        <v>108.30200000000001</v>
      </c>
      <c r="N93" s="61">
        <f>A126107538R_Latest</f>
        <v>377.75900000000001</v>
      </c>
      <c r="O93" s="61">
        <f>A126101238C_Latest</f>
        <v>279.29399999999998</v>
      </c>
      <c r="P93" s="61">
        <f>A126116358X_Latest</f>
        <v>107.273</v>
      </c>
      <c r="Q93" s="61">
        <f>A126108798C_Latest</f>
        <v>172.02</v>
      </c>
      <c r="R93" s="61">
        <f>A126097458V_Latest</f>
        <v>175.13800000000001</v>
      </c>
      <c r="S93" s="61">
        <f>A126112578C_Latest</f>
        <v>85.501999999999995</v>
      </c>
      <c r="T93" s="61">
        <f>A126105018X_Latest</f>
        <v>89.635999999999996</v>
      </c>
      <c r="U93" s="55">
        <v>21</v>
      </c>
    </row>
    <row r="94" spans="1:21" hidden="1">
      <c r="A94" s="43"/>
      <c r="B94" s="46" t="s">
        <v>3005</v>
      </c>
      <c r="C94" s="61">
        <f>A126094942T_Latest</f>
        <v>374.26799999999997</v>
      </c>
      <c r="D94" s="61">
        <f>A126110062C_Latest</f>
        <v>155.535</v>
      </c>
      <c r="E94" s="61">
        <f>A126102502W_Latest</f>
        <v>218.733</v>
      </c>
      <c r="F94" s="62">
        <f>A126098722L_Latest</f>
        <v>338.99099999999999</v>
      </c>
      <c r="G94" s="62">
        <f>A126113842W_Latest</f>
        <v>135.47200000000001</v>
      </c>
      <c r="H94" s="62">
        <f>A126106282C_Latest</f>
        <v>203.52</v>
      </c>
      <c r="I94" s="62">
        <f>A126096202W_Latest</f>
        <v>126.648</v>
      </c>
      <c r="J94" s="62">
        <f>A126111322F_Latest</f>
        <v>68.62</v>
      </c>
      <c r="K94" s="62">
        <f>A126103762K_Latest</f>
        <v>58.027999999999999</v>
      </c>
      <c r="L94" s="61">
        <f>A126099982A_Latest</f>
        <v>125.63500000000001</v>
      </c>
      <c r="M94" s="61">
        <f>A126115102A_Latest</f>
        <v>33.732999999999997</v>
      </c>
      <c r="N94" s="61">
        <f>A126107542F_Latest</f>
        <v>91.902000000000001</v>
      </c>
      <c r="O94" s="61">
        <f>A126101242V_Latest</f>
        <v>86.709000000000003</v>
      </c>
      <c r="P94" s="61">
        <f>A126116362R_Latest</f>
        <v>33.119</v>
      </c>
      <c r="Q94" s="61">
        <f>A126108802J_Latest</f>
        <v>53.59</v>
      </c>
      <c r="R94" s="61">
        <f>A126097462K_Latest</f>
        <v>35.277000000000001</v>
      </c>
      <c r="S94" s="61">
        <f>A126112582V_Latest</f>
        <v>20.062999999999999</v>
      </c>
      <c r="T94" s="61">
        <f>A126105022R_Latest</f>
        <v>15.212999999999999</v>
      </c>
      <c r="U94" s="55">
        <v>22</v>
      </c>
    </row>
    <row r="95" spans="1:21" hidden="1">
      <c r="A95" s="43"/>
      <c r="B95" s="46" t="s">
        <v>3006</v>
      </c>
      <c r="C95" s="61">
        <f>A126094830X_Latest</f>
        <v>1082.681</v>
      </c>
      <c r="D95" s="61">
        <f>A126109950C_Latest</f>
        <v>411.71199999999999</v>
      </c>
      <c r="E95" s="61">
        <f>A126102390R_Latest</f>
        <v>670.96900000000005</v>
      </c>
      <c r="F95" s="62">
        <f>A126098610V_Latest</f>
        <v>925.00599999999997</v>
      </c>
      <c r="G95" s="62">
        <f>A126113730C_Latest</f>
        <v>335.71899999999999</v>
      </c>
      <c r="H95" s="62">
        <f>A126106170K_Latest</f>
        <v>589.28700000000003</v>
      </c>
      <c r="I95" s="62">
        <f>A126096090R_Latest</f>
        <v>293.63099999999997</v>
      </c>
      <c r="J95" s="62">
        <f>A126111210L_Latest</f>
        <v>163.898</v>
      </c>
      <c r="K95" s="62">
        <f>A126103650T_Latest</f>
        <v>129.733</v>
      </c>
      <c r="L95" s="61">
        <f>A126099870J_Latest</f>
        <v>403.43299999999999</v>
      </c>
      <c r="M95" s="61">
        <f>A126114990T_Latest</f>
        <v>86.042000000000002</v>
      </c>
      <c r="N95" s="61">
        <f>A126107430L_Latest</f>
        <v>317.39100000000002</v>
      </c>
      <c r="O95" s="61">
        <f>A126101130A_Latest</f>
        <v>227.94200000000001</v>
      </c>
      <c r="P95" s="61">
        <f>A126116250W_Latest</f>
        <v>85.778999999999996</v>
      </c>
      <c r="Q95" s="61">
        <f>A126108690A_Latest</f>
        <v>142.16300000000001</v>
      </c>
      <c r="R95" s="61">
        <f>A126097350T_Latest</f>
        <v>157.67500000000001</v>
      </c>
      <c r="S95" s="61">
        <f>A126112470A_Latest</f>
        <v>75.992999999999995</v>
      </c>
      <c r="T95" s="61">
        <f>A126104910V_Latest</f>
        <v>81.682000000000002</v>
      </c>
      <c r="U95" s="55">
        <v>23</v>
      </c>
    </row>
    <row r="96" spans="1:21" hidden="1">
      <c r="A96" s="43"/>
      <c r="B96" s="46" t="s">
        <v>3007</v>
      </c>
      <c r="C96" s="61">
        <f>A126094866A_Latest</f>
        <v>246.45599999999999</v>
      </c>
      <c r="D96" s="61">
        <f>A126109986F_Latest</f>
        <v>82.385000000000005</v>
      </c>
      <c r="E96" s="61">
        <f>A126102426F_Latest</f>
        <v>164.071</v>
      </c>
      <c r="F96" s="62">
        <f>A126098646W_Latest</f>
        <v>232.303</v>
      </c>
      <c r="G96" s="62">
        <f>A126113766F_Latest</f>
        <v>76.707999999999998</v>
      </c>
      <c r="H96" s="62">
        <f>A126106206A_Latest</f>
        <v>155.59399999999999</v>
      </c>
      <c r="I96" s="62">
        <f>A126096126F_Latest</f>
        <v>47.246000000000002</v>
      </c>
      <c r="J96" s="62">
        <f>A126111246R_Latest</f>
        <v>25.047000000000001</v>
      </c>
      <c r="K96" s="62">
        <f>A126103686V_Latest</f>
        <v>22.199000000000002</v>
      </c>
      <c r="L96" s="61">
        <f>A126099906X_Latest</f>
        <v>124.229</v>
      </c>
      <c r="M96" s="61">
        <f>A126115026K_Latest</f>
        <v>29.315000000000001</v>
      </c>
      <c r="N96" s="61">
        <f>A126107466R_Latest</f>
        <v>94.914000000000001</v>
      </c>
      <c r="O96" s="61">
        <f>A126101166C_Latest</f>
        <v>60.828000000000003</v>
      </c>
      <c r="P96" s="61">
        <f>A126116286X_Latest</f>
        <v>22.346</v>
      </c>
      <c r="Q96" s="61">
        <f>A126108726T_Latest</f>
        <v>38.481999999999999</v>
      </c>
      <c r="R96" s="61">
        <f>A126097386V_Latest</f>
        <v>14.153</v>
      </c>
      <c r="S96" s="61">
        <f>A126112506T_Latest</f>
        <v>5.6760000000000002</v>
      </c>
      <c r="T96" s="61">
        <f>A126104946W_Latest</f>
        <v>8.4770000000000003</v>
      </c>
      <c r="U96" s="55">
        <v>24</v>
      </c>
    </row>
    <row r="97" spans="1:21" hidden="1">
      <c r="A97" s="43"/>
      <c r="B97" s="46" t="s">
        <v>3008</v>
      </c>
      <c r="C97" s="61">
        <f>A126094902X_Latest</f>
        <v>767.45500000000004</v>
      </c>
      <c r="D97" s="61">
        <f>A126110022K_Latest</f>
        <v>305.14800000000002</v>
      </c>
      <c r="E97" s="61">
        <f>A126102462R_Latest</f>
        <v>462.30700000000002</v>
      </c>
      <c r="F97" s="62">
        <f>A126098682F_Latest</f>
        <v>626.73</v>
      </c>
      <c r="G97" s="62">
        <f>A126113802C_Latest</f>
        <v>236.27799999999999</v>
      </c>
      <c r="H97" s="62">
        <f>A126106242K_Latest</f>
        <v>390.452</v>
      </c>
      <c r="I97" s="62">
        <f>A126096162R_Latest</f>
        <v>229.71600000000001</v>
      </c>
      <c r="J97" s="62">
        <f>A126111282X_Latest</f>
        <v>129.66399999999999</v>
      </c>
      <c r="K97" s="62">
        <f>A126103722T_Latest</f>
        <v>100.05200000000001</v>
      </c>
      <c r="L97" s="61">
        <f>A126099942J_Latest</f>
        <v>248.31899999999999</v>
      </c>
      <c r="M97" s="61">
        <f>A126115062V_Latest</f>
        <v>49.887</v>
      </c>
      <c r="N97" s="61">
        <f>A126107502L_Latest</f>
        <v>198.43199999999999</v>
      </c>
      <c r="O97" s="61">
        <f>A126101202A_Latest</f>
        <v>148.69499999999999</v>
      </c>
      <c r="P97" s="61">
        <f>A126116322W_Latest</f>
        <v>56.728000000000002</v>
      </c>
      <c r="Q97" s="61">
        <f>A126108762A_Latest</f>
        <v>91.968000000000004</v>
      </c>
      <c r="R97" s="61">
        <f>A126097422T_Latest</f>
        <v>140.72399999999999</v>
      </c>
      <c r="S97" s="61">
        <f>A126112542A_Latest</f>
        <v>68.87</v>
      </c>
      <c r="T97" s="61">
        <f>A126104982F_Latest</f>
        <v>71.855000000000004</v>
      </c>
      <c r="U97" s="55">
        <v>25</v>
      </c>
    </row>
    <row r="98" spans="1:21" hidden="1">
      <c r="A98" s="43"/>
      <c r="B98" s="46" t="s">
        <v>3009</v>
      </c>
      <c r="C98" s="61">
        <f>A126094954A_Latest</f>
        <v>87.355000000000004</v>
      </c>
      <c r="D98" s="61">
        <f>A126110074L_Latest</f>
        <v>35.468000000000004</v>
      </c>
      <c r="E98" s="61">
        <f>A126102514F_Latest</f>
        <v>51.887</v>
      </c>
      <c r="F98" s="62">
        <f>A126098734W_Latest</f>
        <v>52.491999999999997</v>
      </c>
      <c r="G98" s="62">
        <f>A126113854F_Latest</f>
        <v>17.364000000000001</v>
      </c>
      <c r="H98" s="62">
        <f>A126106294L_Latest</f>
        <v>35.128</v>
      </c>
      <c r="I98" s="62">
        <f>A126096214F_Latest</f>
        <v>12.882999999999999</v>
      </c>
      <c r="J98" s="62">
        <f>A126111334R_Latest</f>
        <v>5.5979999999999999</v>
      </c>
      <c r="K98" s="62">
        <f>A126103774V_Latest</f>
        <v>7.2839999999999998</v>
      </c>
      <c r="L98" s="61">
        <f>A126099994K_Latest</f>
        <v>19.879000000000001</v>
      </c>
      <c r="M98" s="61">
        <f>A126115114K_Latest</f>
        <v>6.0359999999999996</v>
      </c>
      <c r="N98" s="61">
        <f>A126107554R_Latest</f>
        <v>13.843</v>
      </c>
      <c r="O98" s="61">
        <f>A126101254C_Latest</f>
        <v>19.73</v>
      </c>
      <c r="P98" s="61">
        <f>A126116374X_Latest</f>
        <v>5.7290000000000001</v>
      </c>
      <c r="Q98" s="61">
        <f>A126108814T_Latest</f>
        <v>14.000999999999999</v>
      </c>
      <c r="R98" s="61">
        <f>A126097474V_Latest</f>
        <v>34.863</v>
      </c>
      <c r="S98" s="61">
        <f>A126112594C_Latest</f>
        <v>18.103999999999999</v>
      </c>
      <c r="T98" s="61">
        <f>A126105034X_Latest</f>
        <v>16.759</v>
      </c>
      <c r="U98" s="55">
        <v>26</v>
      </c>
    </row>
    <row r="99" spans="1:21" hidden="1">
      <c r="A99" s="43"/>
      <c r="B99" s="46" t="s">
        <v>3010</v>
      </c>
      <c r="C99" s="61">
        <f>A126094826J_Latest</f>
        <v>213.078</v>
      </c>
      <c r="D99" s="61">
        <f>A126109946L_Latest</f>
        <v>80.344999999999999</v>
      </c>
      <c r="E99" s="61">
        <f>A126102386X_Latest</f>
        <v>132.733</v>
      </c>
      <c r="F99" s="62">
        <f>A126098606C_Latest</f>
        <v>193.66900000000001</v>
      </c>
      <c r="G99" s="62">
        <f>A126113726L_Latest</f>
        <v>69.834999999999994</v>
      </c>
      <c r="H99" s="62">
        <f>A126106166V_Latest</f>
        <v>123.834</v>
      </c>
      <c r="I99" s="62">
        <f>A126096086X_Latest</f>
        <v>49.77</v>
      </c>
      <c r="J99" s="62">
        <f>A126111206W_Latest</f>
        <v>22.582000000000001</v>
      </c>
      <c r="K99" s="62">
        <f>A126103646A_Latest</f>
        <v>27.187999999999999</v>
      </c>
      <c r="L99" s="61">
        <f>A126099866T_Latest</f>
        <v>86.28</v>
      </c>
      <c r="M99" s="61">
        <f>A126114986A_Latest</f>
        <v>23.603999999999999</v>
      </c>
      <c r="N99" s="61">
        <f>A126107426W_Latest</f>
        <v>62.676000000000002</v>
      </c>
      <c r="O99" s="61">
        <f>A126101126K_Latest</f>
        <v>57.619</v>
      </c>
      <c r="P99" s="61">
        <f>A126116246F_Latest</f>
        <v>23.648</v>
      </c>
      <c r="Q99" s="61">
        <f>A126108686K_Latest</f>
        <v>33.97</v>
      </c>
      <c r="R99" s="61">
        <f>A126097346A_Latest</f>
        <v>19.408999999999999</v>
      </c>
      <c r="S99" s="61">
        <f>A126112466K_Latest</f>
        <v>10.51</v>
      </c>
      <c r="T99" s="61">
        <f>A126104906C_Latest</f>
        <v>8.8989999999999991</v>
      </c>
      <c r="U99" s="55">
        <v>27</v>
      </c>
    </row>
    <row r="100" spans="1:21" hidden="1">
      <c r="A100" s="43"/>
      <c r="B100" s="46" t="s">
        <v>3011</v>
      </c>
      <c r="C100" s="61">
        <f>A126094906J_Latest</f>
        <v>214.208</v>
      </c>
      <c r="D100" s="61">
        <f>A126110026V_Latest</f>
        <v>18.928999999999998</v>
      </c>
      <c r="E100" s="61">
        <f>A126102466X_Latest</f>
        <v>195.279</v>
      </c>
      <c r="F100" s="62">
        <f>A126098686R_Latest</f>
        <v>208.92699999999999</v>
      </c>
      <c r="G100" s="62">
        <f>A126113806L_Latest</f>
        <v>16.638999999999999</v>
      </c>
      <c r="H100" s="62">
        <f>A126106246V_Latest</f>
        <v>192.28800000000001</v>
      </c>
      <c r="I100" s="62">
        <f>A126096166X_Latest</f>
        <v>16.498000000000001</v>
      </c>
      <c r="J100" s="62">
        <f>A126111286J_Latest</f>
        <v>0.41299999999999998</v>
      </c>
      <c r="K100" s="62">
        <f>A126103726A_Latest</f>
        <v>16.085999999999999</v>
      </c>
      <c r="L100" s="61">
        <f>A126099946T_Latest</f>
        <v>160.53899999999999</v>
      </c>
      <c r="M100" s="61">
        <f>A126115066C_Latest</f>
        <v>8.3219999999999992</v>
      </c>
      <c r="N100" s="61">
        <f>A126107506W_Latest</f>
        <v>152.21700000000001</v>
      </c>
      <c r="O100" s="61">
        <f>A126101206K_Latest</f>
        <v>31.89</v>
      </c>
      <c r="P100" s="61">
        <f>A126116326F_Latest</f>
        <v>7.9050000000000002</v>
      </c>
      <c r="Q100" s="61">
        <f>A126108766K_Latest</f>
        <v>23.984999999999999</v>
      </c>
      <c r="R100" s="61">
        <f>A126097426A_Latest</f>
        <v>5.28</v>
      </c>
      <c r="S100" s="61">
        <f>A126112546K_Latest</f>
        <v>2.2890000000000001</v>
      </c>
      <c r="T100" s="61">
        <f>A126104986R_Latest</f>
        <v>2.9910000000000001</v>
      </c>
      <c r="U100" s="55">
        <v>28</v>
      </c>
    </row>
    <row r="101" spans="1:21" hidden="1">
      <c r="A101" s="43"/>
      <c r="B101" s="46" t="s">
        <v>3012</v>
      </c>
      <c r="C101" s="61">
        <f>A126094918T_Latest</f>
        <v>2960.4969999999998</v>
      </c>
      <c r="D101" s="61">
        <f>A126110038C_Latest</f>
        <v>1317.71</v>
      </c>
      <c r="E101" s="61">
        <f>A126102478J_Latest</f>
        <v>1642.787</v>
      </c>
      <c r="F101" s="62">
        <f>A126098698X_Latest</f>
        <v>1740.261</v>
      </c>
      <c r="G101" s="62">
        <f>A126113818W_Latest</f>
        <v>664.86199999999997</v>
      </c>
      <c r="H101" s="62">
        <f>A126106258C_Latest</f>
        <v>1075.3989999999999</v>
      </c>
      <c r="I101" s="62">
        <f>A126096178J_Latest</f>
        <v>266.10000000000002</v>
      </c>
      <c r="J101" s="62">
        <f>A126111298T_Latest</f>
        <v>137.26499999999999</v>
      </c>
      <c r="K101" s="62">
        <f>A126103738K_Latest</f>
        <v>128.83500000000001</v>
      </c>
      <c r="L101" s="61">
        <f>A126099958A_Latest</f>
        <v>649.44899999999996</v>
      </c>
      <c r="M101" s="61">
        <f>A126115078L_Latest</f>
        <v>170.16800000000001</v>
      </c>
      <c r="N101" s="61">
        <f>A126107518F_Latest</f>
        <v>479.28100000000001</v>
      </c>
      <c r="O101" s="61">
        <f>A126101218V_Latest</f>
        <v>824.71199999999999</v>
      </c>
      <c r="P101" s="61">
        <f>A126116338R_Latest</f>
        <v>357.42899999999997</v>
      </c>
      <c r="Q101" s="61">
        <f>A126108778V_Latest</f>
        <v>467.28300000000002</v>
      </c>
      <c r="R101" s="61">
        <f>A126097438K_Latest</f>
        <v>1220.2360000000001</v>
      </c>
      <c r="S101" s="61">
        <f>A126112558V_Latest</f>
        <v>652.84799999999996</v>
      </c>
      <c r="T101" s="61">
        <f>A126104998X_Latest</f>
        <v>567.38800000000003</v>
      </c>
      <c r="U101" s="55">
        <v>29</v>
      </c>
    </row>
    <row r="102" spans="1:21" hidden="1">
      <c r="A102" s="43"/>
      <c r="B102" s="46" t="s">
        <v>3013</v>
      </c>
      <c r="C102" s="61">
        <f>A126094850J_Latest</f>
        <v>1804.653</v>
      </c>
      <c r="D102" s="61">
        <f>A126109970L_Latest</f>
        <v>765.77200000000005</v>
      </c>
      <c r="E102" s="61">
        <f>A126102410L_Latest</f>
        <v>1038.8800000000001</v>
      </c>
      <c r="F102" s="62">
        <f>A126098630C_Latest</f>
        <v>1617.9780000000001</v>
      </c>
      <c r="G102" s="62">
        <f>A126113750L_Latest</f>
        <v>673.42100000000005</v>
      </c>
      <c r="H102" s="62">
        <f>A126106190V_Latest</f>
        <v>944.55700000000002</v>
      </c>
      <c r="I102" s="62">
        <f>A126096110L_Latest</f>
        <v>532.947</v>
      </c>
      <c r="J102" s="62">
        <f>A126111230W_Latest</f>
        <v>295.202</v>
      </c>
      <c r="K102" s="62">
        <f>A126103670A_Latest</f>
        <v>237.745</v>
      </c>
      <c r="L102" s="61">
        <f>A126099890T_Latest</f>
        <v>664.00400000000002</v>
      </c>
      <c r="M102" s="61">
        <f>A126115010T_Latest</f>
        <v>197.37299999999999</v>
      </c>
      <c r="N102" s="61">
        <f>A126107450W_Latest</f>
        <v>466.63200000000001</v>
      </c>
      <c r="O102" s="61">
        <f>A126101150K_Latest</f>
        <v>421.02699999999999</v>
      </c>
      <c r="P102" s="61">
        <f>A126116270F_Latest</f>
        <v>180.84700000000001</v>
      </c>
      <c r="Q102" s="61">
        <f>A126108710X_Latest</f>
        <v>240.179</v>
      </c>
      <c r="R102" s="61">
        <f>A126097370A_Latest</f>
        <v>186.67400000000001</v>
      </c>
      <c r="S102" s="61">
        <f>A126112490K_Latest</f>
        <v>92.350999999999999</v>
      </c>
      <c r="T102" s="61">
        <f>A126104930C_Latest</f>
        <v>94.323999999999998</v>
      </c>
      <c r="U102" s="55">
        <v>30</v>
      </c>
    </row>
    <row r="103" spans="1:21" hidden="1">
      <c r="A103" s="43"/>
      <c r="B103" s="46" t="s">
        <v>3014</v>
      </c>
      <c r="C103" s="61">
        <f>A126094834J_Latest</f>
        <v>356.37</v>
      </c>
      <c r="D103" s="61">
        <f>A126109954L_Latest</f>
        <v>136.91</v>
      </c>
      <c r="E103" s="61">
        <f>A126102394X_Latest</f>
        <v>219.46</v>
      </c>
      <c r="F103" s="62">
        <f>A126098614C_Latest</f>
        <v>339.185</v>
      </c>
      <c r="G103" s="62">
        <f>A126113734L_Latest</f>
        <v>129.928</v>
      </c>
      <c r="H103" s="62">
        <f>A126106174V_Latest</f>
        <v>209.25800000000001</v>
      </c>
      <c r="I103" s="62">
        <f>A126096094X_Latest</f>
        <v>88.150999999999996</v>
      </c>
      <c r="J103" s="62">
        <f>A126111214W_Latest</f>
        <v>47.414000000000001</v>
      </c>
      <c r="K103" s="62">
        <f>A126103654A_Latest</f>
        <v>40.737000000000002</v>
      </c>
      <c r="L103" s="61">
        <f>A126099874T_Latest</f>
        <v>165.06</v>
      </c>
      <c r="M103" s="61">
        <f>A126114994A_Latest</f>
        <v>47.892000000000003</v>
      </c>
      <c r="N103" s="61">
        <f>A126107434W_Latest</f>
        <v>117.16800000000001</v>
      </c>
      <c r="O103" s="61">
        <f>A126101134K_Latest</f>
        <v>85.974999999999994</v>
      </c>
      <c r="P103" s="61">
        <f>A126116254F_Latest</f>
        <v>34.622</v>
      </c>
      <c r="Q103" s="61">
        <f>A126108694K_Latest</f>
        <v>51.353000000000002</v>
      </c>
      <c r="R103" s="61">
        <f>A126097354A_Latest</f>
        <v>17.184999999999999</v>
      </c>
      <c r="S103" s="61">
        <f>A126112474K_Latest</f>
        <v>6.9820000000000002</v>
      </c>
      <c r="T103" s="61">
        <f>A126104914C_Latest</f>
        <v>10.202999999999999</v>
      </c>
      <c r="U103" s="55">
        <v>31</v>
      </c>
    </row>
    <row r="104" spans="1:21" hidden="1">
      <c r="A104" s="43"/>
      <c r="B104" s="46" t="s">
        <v>3015</v>
      </c>
      <c r="C104" s="61">
        <f>A126094870T_Latest</f>
        <v>1448.2829999999999</v>
      </c>
      <c r="D104" s="61">
        <f>A126109990W_Latest</f>
        <v>628.86300000000006</v>
      </c>
      <c r="E104" s="61">
        <f>A126102430W_Latest</f>
        <v>819.42</v>
      </c>
      <c r="F104" s="62">
        <f>A126098650L_Latest</f>
        <v>1278.7929999999999</v>
      </c>
      <c r="G104" s="62">
        <f>A126113770W_Latest</f>
        <v>543.49400000000003</v>
      </c>
      <c r="H104" s="62">
        <f>A126106210T_Latest</f>
        <v>735.29899999999998</v>
      </c>
      <c r="I104" s="62">
        <f>A126096130W_Latest</f>
        <v>444.79599999999999</v>
      </c>
      <c r="J104" s="62">
        <f>A126111250F_Latest</f>
        <v>247.78800000000001</v>
      </c>
      <c r="K104" s="62">
        <f>A126103690K_Latest</f>
        <v>197.00899999999999</v>
      </c>
      <c r="L104" s="61">
        <f>A126099910R_Latest</f>
        <v>498.94400000000002</v>
      </c>
      <c r="M104" s="61">
        <f>A126115030A_Latest</f>
        <v>149.47999999999999</v>
      </c>
      <c r="N104" s="61">
        <f>A126107470F_Latest</f>
        <v>349.464</v>
      </c>
      <c r="O104" s="61">
        <f>A126101170V_Latest</f>
        <v>335.05200000000002</v>
      </c>
      <c r="P104" s="61">
        <f>A126116290R_Latest</f>
        <v>146.226</v>
      </c>
      <c r="Q104" s="61">
        <f>A126108730J_Latest</f>
        <v>188.827</v>
      </c>
      <c r="R104" s="61">
        <f>A126097390K_Latest</f>
        <v>169.49</v>
      </c>
      <c r="S104" s="61">
        <f>A126112510J_Latest</f>
        <v>85.369</v>
      </c>
      <c r="T104" s="61">
        <f>A126104950L_Latest</f>
        <v>84.120999999999995</v>
      </c>
      <c r="U104" s="55">
        <v>32</v>
      </c>
    </row>
    <row r="105" spans="1:21" hidden="1">
      <c r="A105" s="43"/>
      <c r="B105" s="46" t="s">
        <v>3016</v>
      </c>
      <c r="C105" s="61">
        <f>A126094846T_Latest</f>
        <v>14169.837</v>
      </c>
      <c r="D105" s="61">
        <f>A126109966W_Latest</f>
        <v>7383.2690000000002</v>
      </c>
      <c r="E105" s="61">
        <f>A126102406W_Latest</f>
        <v>6786.5680000000002</v>
      </c>
      <c r="F105" s="62">
        <f>A126098626L_Latest</f>
        <v>13479.422</v>
      </c>
      <c r="G105" s="62">
        <f>A126113746W_Latest</f>
        <v>6969.7309999999998</v>
      </c>
      <c r="H105" s="62">
        <f>A126106186C_Latest</f>
        <v>6509.692</v>
      </c>
      <c r="I105" s="62">
        <f>A126096106W_Latest</f>
        <v>2247.4</v>
      </c>
      <c r="J105" s="62">
        <f>A126111226F_Latest</f>
        <v>1144.527</v>
      </c>
      <c r="K105" s="62">
        <f>A126103666K_Latest</f>
        <v>1102.874</v>
      </c>
      <c r="L105" s="61">
        <f>A126099886A_Latest</f>
        <v>6402.9489999999996</v>
      </c>
      <c r="M105" s="61">
        <f>A126115006A_Latest</f>
        <v>3337.5709999999999</v>
      </c>
      <c r="N105" s="61">
        <f>A126107446F_Latest</f>
        <v>3065.3780000000002</v>
      </c>
      <c r="O105" s="61">
        <f>A126101146V_Latest</f>
        <v>4829.0730000000003</v>
      </c>
      <c r="P105" s="61">
        <f>A126116266R_Latest</f>
        <v>2487.6329999999998</v>
      </c>
      <c r="Q105" s="61">
        <f>A126108706J_Latest</f>
        <v>2341.44</v>
      </c>
      <c r="R105" s="61">
        <f>A126097366K_Latest</f>
        <v>690.41499999999996</v>
      </c>
      <c r="S105" s="61">
        <f>A126112486V_Latest</f>
        <v>413.53800000000001</v>
      </c>
      <c r="T105" s="61">
        <f>A126104926L_Latest</f>
        <v>276.87599999999998</v>
      </c>
      <c r="U105" s="55">
        <v>33</v>
      </c>
    </row>
    <row r="106" spans="1:21" hidden="1">
      <c r="A106" s="43"/>
      <c r="B106" s="46" t="s">
        <v>3017</v>
      </c>
      <c r="C106" s="61">
        <f>A126094874A_Latest</f>
        <v>7074.2039999999997</v>
      </c>
      <c r="D106" s="61">
        <f>A126109994F_Latest</f>
        <v>3088.6970000000001</v>
      </c>
      <c r="E106" s="61">
        <f>A126102434F_Latest</f>
        <v>3985.5079999999998</v>
      </c>
      <c r="F106" s="62">
        <f>A126098654W_Latest</f>
        <v>3367.0410000000002</v>
      </c>
      <c r="G106" s="62">
        <f>A126113774F_Latest</f>
        <v>1412.578</v>
      </c>
      <c r="H106" s="62">
        <f>A126106214A_Latest</f>
        <v>1954.463</v>
      </c>
      <c r="I106" s="62">
        <f>A126096134F_Latest</f>
        <v>965.14499999999998</v>
      </c>
      <c r="J106" s="62">
        <f>A126111254R_Latest</f>
        <v>517.32399999999996</v>
      </c>
      <c r="K106" s="62">
        <f>A126103694V_Latest</f>
        <v>447.82100000000003</v>
      </c>
      <c r="L106" s="61">
        <f>A126099914X_Latest</f>
        <v>960.149</v>
      </c>
      <c r="M106" s="61">
        <f>A126115034K_Latest</f>
        <v>312.19400000000002</v>
      </c>
      <c r="N106" s="61">
        <f>A126107474R_Latest</f>
        <v>647.95500000000004</v>
      </c>
      <c r="O106" s="61">
        <f>A126101174C_Latest</f>
        <v>1441.748</v>
      </c>
      <c r="P106" s="61">
        <f>A126116294X_Latest</f>
        <v>583.05999999999995</v>
      </c>
      <c r="Q106" s="61">
        <f>A126108734T_Latest</f>
        <v>858.68799999999999</v>
      </c>
      <c r="R106" s="61">
        <f>A126097394V_Latest</f>
        <v>3707.163</v>
      </c>
      <c r="S106" s="61">
        <f>A126112514T_Latest</f>
        <v>1676.1189999999999</v>
      </c>
      <c r="T106" s="61">
        <f>A126104954W_Latest</f>
        <v>2031.0440000000001</v>
      </c>
      <c r="U106" s="55">
        <v>34</v>
      </c>
    </row>
    <row r="107" spans="1:21" hidden="1">
      <c r="A107" s="43"/>
      <c r="B107" s="46" t="s">
        <v>3018</v>
      </c>
      <c r="C107" s="61">
        <f>A126094854T_Latest</f>
        <v>994.76099999999997</v>
      </c>
      <c r="D107" s="61">
        <f>A126109974W_Latest</f>
        <v>393.79399999999998</v>
      </c>
      <c r="E107" s="61">
        <f>A126102414W_Latest</f>
        <v>600.96699999999998</v>
      </c>
      <c r="F107" s="62">
        <f>A126098634L_Latest</f>
        <v>844.98</v>
      </c>
      <c r="G107" s="62">
        <f>A126113754W_Latest</f>
        <v>320.62</v>
      </c>
      <c r="H107" s="62">
        <f>A126106194C_Latest</f>
        <v>524.36</v>
      </c>
      <c r="I107" s="62">
        <f>A126096114W_Latest</f>
        <v>287.67099999999999</v>
      </c>
      <c r="J107" s="62">
        <f>A126111234F_Latest</f>
        <v>161.374</v>
      </c>
      <c r="K107" s="62">
        <f>A126103674K_Latest</f>
        <v>126.297</v>
      </c>
      <c r="L107" s="61">
        <f>A126099894A_Latest</f>
        <v>353.52600000000001</v>
      </c>
      <c r="M107" s="61">
        <f>A126115014A_Latest</f>
        <v>82.344999999999999</v>
      </c>
      <c r="N107" s="61">
        <f>A126107454F_Latest</f>
        <v>271.18099999999998</v>
      </c>
      <c r="O107" s="61">
        <f>A126101154V_Latest</f>
        <v>203.78299999999999</v>
      </c>
      <c r="P107" s="61">
        <f>A126116274R_Latest</f>
        <v>76.900999999999996</v>
      </c>
      <c r="Q107" s="61">
        <f>A126108714J_Latest</f>
        <v>126.88200000000001</v>
      </c>
      <c r="R107" s="61">
        <f>A126097374K_Latest</f>
        <v>149.78100000000001</v>
      </c>
      <c r="S107" s="61">
        <f>A126112494V_Latest</f>
        <v>73.174999999999997</v>
      </c>
      <c r="T107" s="61">
        <f>A126104934L_Latest</f>
        <v>76.606999999999999</v>
      </c>
      <c r="U107" s="55">
        <v>35</v>
      </c>
    </row>
    <row r="108" spans="1:21" hidden="1">
      <c r="A108" s="49"/>
      <c r="B108" s="50"/>
      <c r="C108" s="47"/>
      <c r="D108" s="47"/>
      <c r="E108" s="47"/>
      <c r="F108" s="47"/>
      <c r="G108" s="47"/>
      <c r="H108" s="47"/>
      <c r="I108" s="47"/>
      <c r="J108" s="47"/>
      <c r="K108" s="47"/>
      <c r="L108" s="47"/>
      <c r="M108" s="47"/>
      <c r="N108" s="47"/>
      <c r="O108" s="47"/>
      <c r="P108" s="47"/>
      <c r="Q108" s="47"/>
      <c r="R108" s="47"/>
      <c r="S108" s="47"/>
      <c r="T108" s="47"/>
    </row>
    <row r="109" spans="1:21" hidden="1">
      <c r="A109" s="49"/>
      <c r="B109" s="50"/>
      <c r="C109" s="47"/>
      <c r="D109" s="47"/>
      <c r="E109" s="47"/>
      <c r="F109" s="47"/>
      <c r="G109" s="47"/>
      <c r="H109" s="47"/>
      <c r="I109" s="47"/>
      <c r="J109" s="47"/>
      <c r="K109" s="47"/>
      <c r="L109" s="47"/>
      <c r="M109" s="47"/>
      <c r="N109" s="47"/>
      <c r="O109" s="47"/>
      <c r="P109" s="47"/>
      <c r="Q109" s="47"/>
      <c r="R109" s="47"/>
      <c r="S109" s="47"/>
      <c r="T109" s="47"/>
    </row>
    <row r="110" spans="1:21" hidden="1">
      <c r="A110" s="49"/>
      <c r="B110" s="50"/>
      <c r="C110" s="47"/>
      <c r="D110" s="47"/>
      <c r="E110" s="47"/>
      <c r="F110" s="47"/>
      <c r="G110" s="47"/>
      <c r="H110" s="47"/>
      <c r="I110" s="47"/>
      <c r="J110" s="47"/>
      <c r="K110" s="47"/>
      <c r="L110" s="47"/>
      <c r="M110" s="47"/>
      <c r="N110" s="47"/>
      <c r="O110" s="47"/>
      <c r="P110" s="47"/>
      <c r="Q110" s="47"/>
      <c r="R110" s="47"/>
      <c r="S110" s="47"/>
      <c r="T110" s="47"/>
    </row>
    <row r="111" spans="1:21" hidden="1">
      <c r="A111" s="49"/>
      <c r="B111" s="50"/>
      <c r="C111" s="47"/>
      <c r="D111" s="47"/>
      <c r="E111" s="47"/>
      <c r="F111" s="47"/>
      <c r="G111" s="47"/>
      <c r="H111" s="47"/>
      <c r="I111" s="47"/>
      <c r="J111" s="47"/>
      <c r="K111" s="47"/>
      <c r="L111" s="47"/>
      <c r="M111" s="47"/>
      <c r="N111" s="47"/>
      <c r="O111" s="47"/>
      <c r="P111" s="47"/>
      <c r="Q111" s="47"/>
      <c r="R111" s="47"/>
      <c r="S111" s="47"/>
      <c r="T111" s="47"/>
    </row>
    <row r="112" spans="1:21" hidden="1">
      <c r="A112" s="49"/>
      <c r="B112" s="50"/>
      <c r="C112" s="47"/>
      <c r="D112" s="47"/>
      <c r="E112" s="47"/>
      <c r="F112" s="47"/>
      <c r="G112" s="47"/>
      <c r="H112" s="47"/>
      <c r="I112" s="47"/>
      <c r="J112" s="47"/>
      <c r="K112" s="47"/>
      <c r="L112" s="47"/>
      <c r="M112" s="47"/>
      <c r="N112" s="47"/>
      <c r="O112" s="47"/>
      <c r="P112" s="47"/>
      <c r="Q112" s="47"/>
      <c r="R112" s="47"/>
      <c r="S112" s="47"/>
      <c r="T112" s="47"/>
    </row>
    <row r="113" spans="1:21" hidden="1">
      <c r="A113" s="49"/>
      <c r="B113" s="50"/>
      <c r="C113" s="47"/>
      <c r="D113" s="47"/>
      <c r="E113" s="47"/>
      <c r="F113" s="47"/>
      <c r="G113" s="47"/>
      <c r="H113" s="47"/>
      <c r="I113" s="47"/>
      <c r="J113" s="47"/>
      <c r="K113" s="47"/>
      <c r="L113" s="47"/>
      <c r="M113" s="47"/>
      <c r="N113" s="47"/>
      <c r="O113" s="47"/>
      <c r="P113" s="47"/>
      <c r="Q113" s="47"/>
      <c r="R113" s="47"/>
      <c r="S113" s="47"/>
      <c r="T113" s="47"/>
    </row>
    <row r="114" spans="1:21" hidden="1">
      <c r="A114" s="49"/>
      <c r="B114" s="50"/>
      <c r="C114" s="47"/>
      <c r="D114" s="47"/>
      <c r="E114" s="47"/>
      <c r="F114" s="47"/>
      <c r="G114" s="47"/>
      <c r="H114" s="47"/>
      <c r="I114" s="47"/>
      <c r="J114" s="47"/>
      <c r="K114" s="47"/>
      <c r="L114" s="47"/>
      <c r="M114" s="47"/>
      <c r="N114" s="47"/>
      <c r="O114" s="47"/>
      <c r="P114" s="47"/>
      <c r="Q114" s="47"/>
      <c r="R114" s="47"/>
      <c r="S114" s="47"/>
      <c r="T114" s="47"/>
    </row>
    <row r="115" spans="1:21" hidden="1">
      <c r="A115" s="49"/>
      <c r="B115" s="50"/>
      <c r="C115" s="47"/>
      <c r="D115" s="47"/>
      <c r="E115" s="47"/>
      <c r="F115" s="47"/>
      <c r="G115" s="47"/>
      <c r="H115" s="47"/>
      <c r="I115" s="47"/>
      <c r="J115" s="47"/>
      <c r="K115" s="47"/>
      <c r="L115" s="47"/>
      <c r="M115" s="47"/>
      <c r="N115" s="47"/>
      <c r="O115" s="47"/>
      <c r="P115" s="47"/>
      <c r="Q115" s="47"/>
      <c r="R115" s="47"/>
      <c r="S115" s="47"/>
      <c r="T115" s="47"/>
    </row>
    <row r="116" spans="1:21" hidden="1">
      <c r="A116" s="54"/>
      <c r="B116" s="53"/>
      <c r="C116" s="56">
        <v>1</v>
      </c>
      <c r="D116" s="56">
        <v>2</v>
      </c>
      <c r="E116" s="56">
        <v>3</v>
      </c>
      <c r="F116" s="56">
        <v>4</v>
      </c>
      <c r="G116" s="56">
        <v>5</v>
      </c>
      <c r="H116" s="56">
        <v>6</v>
      </c>
      <c r="I116" s="56">
        <v>7</v>
      </c>
      <c r="J116" s="56">
        <v>8</v>
      </c>
      <c r="K116" s="56">
        <v>9</v>
      </c>
      <c r="L116" s="56">
        <v>10</v>
      </c>
      <c r="M116" s="56">
        <v>11</v>
      </c>
      <c r="N116" s="56">
        <v>12</v>
      </c>
      <c r="O116" s="56">
        <v>13</v>
      </c>
      <c r="P116" s="56">
        <v>14</v>
      </c>
      <c r="Q116" s="56">
        <v>15</v>
      </c>
      <c r="R116" s="56">
        <v>16</v>
      </c>
      <c r="S116" s="56">
        <v>17</v>
      </c>
      <c r="T116" s="56">
        <v>18</v>
      </c>
    </row>
    <row r="117" spans="1:21" hidden="1">
      <c r="A117" s="38"/>
      <c r="B117" s="38"/>
      <c r="C117" s="69" t="s">
        <v>2977</v>
      </c>
      <c r="D117" s="69"/>
      <c r="E117" s="69"/>
      <c r="F117" s="69" t="s">
        <v>3019</v>
      </c>
      <c r="G117" s="69"/>
      <c r="H117" s="69"/>
      <c r="I117" s="69" t="s">
        <v>3020</v>
      </c>
      <c r="J117" s="69"/>
      <c r="K117" s="69"/>
      <c r="L117" s="69" t="s">
        <v>3021</v>
      </c>
      <c r="M117" s="69"/>
      <c r="N117" s="69"/>
      <c r="O117" s="69" t="s">
        <v>3022</v>
      </c>
      <c r="P117" s="69"/>
      <c r="Q117" s="69"/>
      <c r="R117" s="69" t="s">
        <v>3023</v>
      </c>
      <c r="S117" s="69"/>
      <c r="T117" s="69"/>
    </row>
    <row r="118" spans="1:21" hidden="1">
      <c r="A118" s="38"/>
      <c r="B118" s="38"/>
      <c r="C118" s="39" t="s">
        <v>2979</v>
      </c>
      <c r="D118" s="39" t="s">
        <v>2980</v>
      </c>
      <c r="E118" s="39" t="s">
        <v>2981</v>
      </c>
      <c r="F118" s="39" t="s">
        <v>2979</v>
      </c>
      <c r="G118" s="39" t="s">
        <v>2980</v>
      </c>
      <c r="H118" s="39" t="s">
        <v>2981</v>
      </c>
      <c r="I118" s="39" t="s">
        <v>2979</v>
      </c>
      <c r="J118" s="39" t="s">
        <v>2980</v>
      </c>
      <c r="K118" s="39" t="s">
        <v>2981</v>
      </c>
      <c r="L118" s="39" t="s">
        <v>2979</v>
      </c>
      <c r="M118" s="39" t="s">
        <v>2980</v>
      </c>
      <c r="N118" s="39" t="s">
        <v>2981</v>
      </c>
      <c r="O118" s="39" t="s">
        <v>2979</v>
      </c>
      <c r="P118" s="39" t="s">
        <v>2980</v>
      </c>
      <c r="Q118" s="39" t="s">
        <v>2981</v>
      </c>
      <c r="R118" s="39" t="s">
        <v>2979</v>
      </c>
      <c r="S118" s="39" t="s">
        <v>2980</v>
      </c>
      <c r="T118" s="39" t="s">
        <v>2981</v>
      </c>
    </row>
    <row r="119" spans="1:21" hidden="1">
      <c r="A119" s="38"/>
      <c r="B119" s="38"/>
      <c r="C119" s="42" t="s">
        <v>2982</v>
      </c>
      <c r="D119" s="42" t="s">
        <v>2982</v>
      </c>
      <c r="E119" s="42" t="s">
        <v>2982</v>
      </c>
      <c r="F119" s="42" t="s">
        <v>2982</v>
      </c>
      <c r="G119" s="42" t="s">
        <v>2982</v>
      </c>
      <c r="H119" s="42" t="s">
        <v>2982</v>
      </c>
      <c r="I119" s="42" t="s">
        <v>2982</v>
      </c>
      <c r="J119" s="42" t="s">
        <v>2982</v>
      </c>
      <c r="K119" s="42" t="s">
        <v>2982</v>
      </c>
      <c r="L119" s="42" t="s">
        <v>2982</v>
      </c>
      <c r="M119" s="42" t="s">
        <v>2982</v>
      </c>
      <c r="N119" s="42" t="s">
        <v>2982</v>
      </c>
      <c r="O119" s="42" t="s">
        <v>2982</v>
      </c>
      <c r="P119" s="42" t="s">
        <v>2982</v>
      </c>
      <c r="Q119" s="42" t="s">
        <v>2982</v>
      </c>
      <c r="R119" s="42" t="s">
        <v>2982</v>
      </c>
      <c r="S119" s="42" t="s">
        <v>2982</v>
      </c>
      <c r="T119" s="42" t="s">
        <v>2982</v>
      </c>
    </row>
    <row r="120" spans="1:21" hidden="1">
      <c r="A120" s="43" t="s">
        <v>2983</v>
      </c>
      <c r="B120" s="44"/>
      <c r="C120" s="42"/>
      <c r="D120" s="42"/>
      <c r="E120" s="42"/>
      <c r="F120" s="45"/>
      <c r="G120" s="60"/>
      <c r="H120" s="60"/>
    </row>
    <row r="121" spans="1:21" hidden="1">
      <c r="A121" s="43"/>
      <c r="B121" s="46" t="s">
        <v>2984</v>
      </c>
      <c r="C121" s="63" t="s">
        <v>262</v>
      </c>
      <c r="D121" s="63" t="s">
        <v>263</v>
      </c>
      <c r="E121" s="63" t="s">
        <v>264</v>
      </c>
      <c r="F121" s="63" t="s">
        <v>367</v>
      </c>
      <c r="G121" s="63" t="s">
        <v>368</v>
      </c>
      <c r="H121" s="63" t="s">
        <v>369</v>
      </c>
      <c r="I121" s="63" t="s">
        <v>472</v>
      </c>
      <c r="J121" s="63" t="s">
        <v>473</v>
      </c>
      <c r="K121" s="63" t="s">
        <v>474</v>
      </c>
      <c r="L121" s="63" t="s">
        <v>827</v>
      </c>
      <c r="M121" s="63" t="s">
        <v>828</v>
      </c>
      <c r="N121" s="63" t="s">
        <v>829</v>
      </c>
      <c r="O121" s="63" t="s">
        <v>932</v>
      </c>
      <c r="P121" s="63" t="s">
        <v>933</v>
      </c>
      <c r="Q121" s="63" t="s">
        <v>934</v>
      </c>
      <c r="R121" s="63" t="s">
        <v>1287</v>
      </c>
      <c r="S121" s="63" t="s">
        <v>1288</v>
      </c>
      <c r="T121" s="63" t="s">
        <v>1289</v>
      </c>
      <c r="U121" s="55">
        <v>1</v>
      </c>
    </row>
    <row r="122" spans="1:21" hidden="1">
      <c r="A122" s="43"/>
      <c r="B122" s="46" t="s">
        <v>2985</v>
      </c>
      <c r="C122" s="63" t="s">
        <v>265</v>
      </c>
      <c r="D122" s="63" t="s">
        <v>266</v>
      </c>
      <c r="E122" s="63" t="s">
        <v>267</v>
      </c>
      <c r="F122" s="63" t="s">
        <v>370</v>
      </c>
      <c r="G122" s="63" t="s">
        <v>371</v>
      </c>
      <c r="H122" s="63" t="s">
        <v>372</v>
      </c>
      <c r="I122" s="63" t="s">
        <v>475</v>
      </c>
      <c r="J122" s="63" t="s">
        <v>476</v>
      </c>
      <c r="K122" s="63" t="s">
        <v>477</v>
      </c>
      <c r="L122" s="63" t="s">
        <v>830</v>
      </c>
      <c r="M122" s="63" t="s">
        <v>831</v>
      </c>
      <c r="N122" s="63" t="s">
        <v>832</v>
      </c>
      <c r="O122" s="63" t="s">
        <v>935</v>
      </c>
      <c r="P122" s="63" t="s">
        <v>936</v>
      </c>
      <c r="Q122" s="63" t="s">
        <v>937</v>
      </c>
      <c r="R122" s="63" t="s">
        <v>1290</v>
      </c>
      <c r="S122" s="63" t="s">
        <v>1291</v>
      </c>
      <c r="T122" s="63" t="s">
        <v>1292</v>
      </c>
      <c r="U122" s="55">
        <v>2</v>
      </c>
    </row>
    <row r="123" spans="1:21" hidden="1">
      <c r="A123" s="43"/>
      <c r="B123" s="46" t="s">
        <v>2986</v>
      </c>
      <c r="C123" s="63" t="s">
        <v>268</v>
      </c>
      <c r="D123" s="63" t="s">
        <v>269</v>
      </c>
      <c r="E123" s="63" t="s">
        <v>270</v>
      </c>
      <c r="F123" s="63" t="s">
        <v>373</v>
      </c>
      <c r="G123" s="63" t="s">
        <v>374</v>
      </c>
      <c r="H123" s="63" t="s">
        <v>375</v>
      </c>
      <c r="I123" s="63" t="s">
        <v>478</v>
      </c>
      <c r="J123" s="63" t="s">
        <v>479</v>
      </c>
      <c r="K123" s="63" t="s">
        <v>480</v>
      </c>
      <c r="L123" s="63" t="s">
        <v>833</v>
      </c>
      <c r="M123" s="63" t="s">
        <v>834</v>
      </c>
      <c r="N123" s="63" t="s">
        <v>835</v>
      </c>
      <c r="O123" s="63" t="s">
        <v>938</v>
      </c>
      <c r="P123" s="63" t="s">
        <v>939</v>
      </c>
      <c r="Q123" s="63" t="s">
        <v>940</v>
      </c>
      <c r="R123" s="63" t="s">
        <v>1293</v>
      </c>
      <c r="S123" s="63" t="s">
        <v>1294</v>
      </c>
      <c r="T123" s="63" t="s">
        <v>1295</v>
      </c>
      <c r="U123" s="55">
        <v>3</v>
      </c>
    </row>
    <row r="124" spans="1:21" hidden="1">
      <c r="A124" s="43"/>
      <c r="B124" s="46" t="s">
        <v>2987</v>
      </c>
      <c r="C124" s="63" t="s">
        <v>271</v>
      </c>
      <c r="D124" s="63" t="s">
        <v>272</v>
      </c>
      <c r="E124" s="63" t="s">
        <v>273</v>
      </c>
      <c r="F124" s="63" t="s">
        <v>376</v>
      </c>
      <c r="G124" s="63" t="s">
        <v>377</v>
      </c>
      <c r="H124" s="63" t="s">
        <v>378</v>
      </c>
      <c r="I124" s="63" t="s">
        <v>481</v>
      </c>
      <c r="J124" s="63" t="s">
        <v>482</v>
      </c>
      <c r="K124" s="63" t="s">
        <v>483</v>
      </c>
      <c r="L124" s="63" t="s">
        <v>836</v>
      </c>
      <c r="M124" s="63" t="s">
        <v>837</v>
      </c>
      <c r="N124" s="63" t="s">
        <v>838</v>
      </c>
      <c r="O124" s="63" t="s">
        <v>941</v>
      </c>
      <c r="P124" s="63" t="s">
        <v>942</v>
      </c>
      <c r="Q124" s="63" t="s">
        <v>943</v>
      </c>
      <c r="R124" s="63" t="s">
        <v>1296</v>
      </c>
      <c r="S124" s="63" t="s">
        <v>1297</v>
      </c>
      <c r="T124" s="63" t="s">
        <v>1298</v>
      </c>
      <c r="U124" s="55">
        <v>4</v>
      </c>
    </row>
    <row r="125" spans="1:21" hidden="1">
      <c r="A125" s="43"/>
      <c r="B125" s="46" t="s">
        <v>2988</v>
      </c>
      <c r="C125" s="63" t="s">
        <v>274</v>
      </c>
      <c r="D125" s="63" t="s">
        <v>275</v>
      </c>
      <c r="E125" s="63" t="s">
        <v>276</v>
      </c>
      <c r="F125" s="63" t="s">
        <v>379</v>
      </c>
      <c r="G125" s="63" t="s">
        <v>380</v>
      </c>
      <c r="H125" s="63" t="s">
        <v>381</v>
      </c>
      <c r="I125" s="63" t="s">
        <v>484</v>
      </c>
      <c r="J125" s="63" t="s">
        <v>485</v>
      </c>
      <c r="K125" s="63" t="s">
        <v>486</v>
      </c>
      <c r="L125" s="63" t="s">
        <v>839</v>
      </c>
      <c r="M125" s="63" t="s">
        <v>840</v>
      </c>
      <c r="N125" s="63" t="s">
        <v>841</v>
      </c>
      <c r="O125" s="63" t="s">
        <v>944</v>
      </c>
      <c r="P125" s="63" t="s">
        <v>945</v>
      </c>
      <c r="Q125" s="63" t="s">
        <v>946</v>
      </c>
      <c r="R125" s="63" t="s">
        <v>1299</v>
      </c>
      <c r="S125" s="63" t="s">
        <v>1300</v>
      </c>
      <c r="T125" s="63" t="s">
        <v>1301</v>
      </c>
      <c r="U125" s="55">
        <v>5</v>
      </c>
    </row>
    <row r="126" spans="1:21" hidden="1">
      <c r="A126" s="43"/>
      <c r="B126" s="46" t="s">
        <v>2989</v>
      </c>
      <c r="C126" s="63" t="s">
        <v>277</v>
      </c>
      <c r="D126" s="63" t="s">
        <v>278</v>
      </c>
      <c r="E126" s="63" t="s">
        <v>279</v>
      </c>
      <c r="F126" s="63" t="s">
        <v>382</v>
      </c>
      <c r="G126" s="63" t="s">
        <v>383</v>
      </c>
      <c r="H126" s="63" t="s">
        <v>384</v>
      </c>
      <c r="I126" s="63" t="s">
        <v>487</v>
      </c>
      <c r="J126" s="63" t="s">
        <v>488</v>
      </c>
      <c r="K126" s="63" t="s">
        <v>489</v>
      </c>
      <c r="L126" s="63" t="s">
        <v>842</v>
      </c>
      <c r="M126" s="63" t="s">
        <v>843</v>
      </c>
      <c r="N126" s="63" t="s">
        <v>844</v>
      </c>
      <c r="O126" s="63" t="s">
        <v>947</v>
      </c>
      <c r="P126" s="63" t="s">
        <v>948</v>
      </c>
      <c r="Q126" s="63" t="s">
        <v>949</v>
      </c>
      <c r="R126" s="63" t="s">
        <v>1302</v>
      </c>
      <c r="S126" s="63" t="s">
        <v>1303</v>
      </c>
      <c r="T126" s="63" t="s">
        <v>1304</v>
      </c>
      <c r="U126" s="55">
        <v>6</v>
      </c>
    </row>
    <row r="127" spans="1:21" hidden="1">
      <c r="A127" s="43"/>
      <c r="B127" s="46" t="s">
        <v>2990</v>
      </c>
      <c r="C127" s="63" t="s">
        <v>280</v>
      </c>
      <c r="D127" s="63" t="s">
        <v>281</v>
      </c>
      <c r="E127" s="63" t="s">
        <v>282</v>
      </c>
      <c r="F127" s="63" t="s">
        <v>385</v>
      </c>
      <c r="G127" s="63" t="s">
        <v>386</v>
      </c>
      <c r="H127" s="63" t="s">
        <v>387</v>
      </c>
      <c r="I127" s="63" t="s">
        <v>490</v>
      </c>
      <c r="J127" s="63" t="s">
        <v>491</v>
      </c>
      <c r="K127" s="63" t="s">
        <v>492</v>
      </c>
      <c r="L127" s="63" t="s">
        <v>845</v>
      </c>
      <c r="M127" s="63" t="s">
        <v>846</v>
      </c>
      <c r="N127" s="63" t="s">
        <v>847</v>
      </c>
      <c r="O127" s="63" t="s">
        <v>950</v>
      </c>
      <c r="P127" s="63" t="s">
        <v>951</v>
      </c>
      <c r="Q127" s="63" t="s">
        <v>952</v>
      </c>
      <c r="R127" s="63" t="s">
        <v>1305</v>
      </c>
      <c r="S127" s="63" t="s">
        <v>1306</v>
      </c>
      <c r="T127" s="63" t="s">
        <v>1307</v>
      </c>
      <c r="U127" s="55">
        <v>7</v>
      </c>
    </row>
    <row r="128" spans="1:21" hidden="1">
      <c r="A128" s="43"/>
      <c r="B128" s="46" t="s">
        <v>2991</v>
      </c>
      <c r="C128" s="63" t="s">
        <v>283</v>
      </c>
      <c r="D128" s="63" t="s">
        <v>284</v>
      </c>
      <c r="E128" s="63" t="s">
        <v>285</v>
      </c>
      <c r="F128" s="63" t="s">
        <v>388</v>
      </c>
      <c r="G128" s="63" t="s">
        <v>389</v>
      </c>
      <c r="H128" s="63" t="s">
        <v>390</v>
      </c>
      <c r="I128" s="63" t="s">
        <v>493</v>
      </c>
      <c r="J128" s="63" t="s">
        <v>494</v>
      </c>
      <c r="K128" s="63" t="s">
        <v>495</v>
      </c>
      <c r="L128" s="63" t="s">
        <v>848</v>
      </c>
      <c r="M128" s="63" t="s">
        <v>849</v>
      </c>
      <c r="N128" s="63" t="s">
        <v>850</v>
      </c>
      <c r="O128" s="63" t="s">
        <v>953</v>
      </c>
      <c r="P128" s="63" t="s">
        <v>954</v>
      </c>
      <c r="Q128" s="63" t="s">
        <v>955</v>
      </c>
      <c r="R128" s="63" t="s">
        <v>1308</v>
      </c>
      <c r="S128" s="63" t="s">
        <v>1309</v>
      </c>
      <c r="T128" s="63" t="s">
        <v>1310</v>
      </c>
      <c r="U128" s="55">
        <v>8</v>
      </c>
    </row>
    <row r="129" spans="1:21" hidden="1">
      <c r="A129" s="43"/>
      <c r="B129" s="46" t="s">
        <v>2992</v>
      </c>
      <c r="C129" s="63" t="s">
        <v>286</v>
      </c>
      <c r="D129" s="63" t="s">
        <v>287</v>
      </c>
      <c r="E129" s="63" t="s">
        <v>288</v>
      </c>
      <c r="F129" s="63" t="s">
        <v>391</v>
      </c>
      <c r="G129" s="63" t="s">
        <v>392</v>
      </c>
      <c r="H129" s="63" t="s">
        <v>393</v>
      </c>
      <c r="I129" s="63" t="s">
        <v>496</v>
      </c>
      <c r="J129" s="63" t="s">
        <v>497</v>
      </c>
      <c r="K129" s="63" t="s">
        <v>498</v>
      </c>
      <c r="L129" s="63" t="s">
        <v>851</v>
      </c>
      <c r="M129" s="63" t="s">
        <v>852</v>
      </c>
      <c r="N129" s="63" t="s">
        <v>853</v>
      </c>
      <c r="O129" s="63" t="s">
        <v>956</v>
      </c>
      <c r="P129" s="63" t="s">
        <v>957</v>
      </c>
      <c r="Q129" s="63" t="s">
        <v>958</v>
      </c>
      <c r="R129" s="63" t="s">
        <v>1311</v>
      </c>
      <c r="S129" s="63" t="s">
        <v>1312</v>
      </c>
      <c r="T129" s="63" t="s">
        <v>1313</v>
      </c>
      <c r="U129" s="55">
        <v>9</v>
      </c>
    </row>
    <row r="130" spans="1:21" hidden="1">
      <c r="A130" s="43"/>
      <c r="B130" s="46" t="s">
        <v>2993</v>
      </c>
      <c r="C130" s="63" t="s">
        <v>289</v>
      </c>
      <c r="D130" s="63" t="s">
        <v>290</v>
      </c>
      <c r="E130" s="63" t="s">
        <v>291</v>
      </c>
      <c r="F130" s="63" t="s">
        <v>394</v>
      </c>
      <c r="G130" s="63" t="s">
        <v>395</v>
      </c>
      <c r="H130" s="63" t="s">
        <v>396</v>
      </c>
      <c r="I130" s="63" t="s">
        <v>499</v>
      </c>
      <c r="J130" s="63" t="s">
        <v>500</v>
      </c>
      <c r="K130" s="63" t="s">
        <v>501</v>
      </c>
      <c r="L130" s="63" t="s">
        <v>854</v>
      </c>
      <c r="M130" s="63" t="s">
        <v>855</v>
      </c>
      <c r="N130" s="63" t="s">
        <v>856</v>
      </c>
      <c r="O130" s="63" t="s">
        <v>959</v>
      </c>
      <c r="P130" s="63" t="s">
        <v>960</v>
      </c>
      <c r="Q130" s="63" t="s">
        <v>961</v>
      </c>
      <c r="R130" s="63" t="s">
        <v>1314</v>
      </c>
      <c r="S130" s="63" t="s">
        <v>1315</v>
      </c>
      <c r="T130" s="63" t="s">
        <v>1316</v>
      </c>
      <c r="U130" s="55">
        <v>10</v>
      </c>
    </row>
    <row r="131" spans="1:21" hidden="1">
      <c r="A131" s="43"/>
      <c r="B131" s="46" t="s">
        <v>2994</v>
      </c>
      <c r="C131" s="63" t="s">
        <v>292</v>
      </c>
      <c r="D131" s="63" t="s">
        <v>293</v>
      </c>
      <c r="E131" s="63" t="s">
        <v>294</v>
      </c>
      <c r="F131" s="63" t="s">
        <v>397</v>
      </c>
      <c r="G131" s="63" t="s">
        <v>398</v>
      </c>
      <c r="H131" s="63" t="s">
        <v>399</v>
      </c>
      <c r="I131" s="63" t="s">
        <v>502</v>
      </c>
      <c r="J131" s="63" t="s">
        <v>503</v>
      </c>
      <c r="K131" s="63" t="s">
        <v>504</v>
      </c>
      <c r="L131" s="63" t="s">
        <v>857</v>
      </c>
      <c r="M131" s="63" t="s">
        <v>858</v>
      </c>
      <c r="N131" s="63" t="s">
        <v>859</v>
      </c>
      <c r="O131" s="63" t="s">
        <v>962</v>
      </c>
      <c r="P131" s="63" t="s">
        <v>963</v>
      </c>
      <c r="Q131" s="63" t="s">
        <v>964</v>
      </c>
      <c r="R131" s="63" t="s">
        <v>1317</v>
      </c>
      <c r="S131" s="63" t="s">
        <v>1318</v>
      </c>
      <c r="T131" s="63" t="s">
        <v>1319</v>
      </c>
      <c r="U131" s="55">
        <v>11</v>
      </c>
    </row>
    <row r="132" spans="1:21" hidden="1">
      <c r="A132" s="43"/>
      <c r="B132" s="46" t="s">
        <v>2995</v>
      </c>
      <c r="C132" s="63" t="s">
        <v>295</v>
      </c>
      <c r="D132" s="63" t="s">
        <v>296</v>
      </c>
      <c r="E132" s="63" t="s">
        <v>297</v>
      </c>
      <c r="F132" s="63" t="s">
        <v>400</v>
      </c>
      <c r="G132" s="63" t="s">
        <v>401</v>
      </c>
      <c r="H132" s="63" t="s">
        <v>402</v>
      </c>
      <c r="I132" s="63" t="s">
        <v>505</v>
      </c>
      <c r="J132" s="63" t="s">
        <v>506</v>
      </c>
      <c r="K132" s="63" t="s">
        <v>507</v>
      </c>
      <c r="L132" s="63" t="s">
        <v>860</v>
      </c>
      <c r="M132" s="63" t="s">
        <v>861</v>
      </c>
      <c r="N132" s="63" t="s">
        <v>862</v>
      </c>
      <c r="O132" s="63" t="s">
        <v>965</v>
      </c>
      <c r="P132" s="63" t="s">
        <v>966</v>
      </c>
      <c r="Q132" s="63" t="s">
        <v>967</v>
      </c>
      <c r="R132" s="63" t="s">
        <v>1320</v>
      </c>
      <c r="S132" s="63" t="s">
        <v>1321</v>
      </c>
      <c r="T132" s="63" t="s">
        <v>1322</v>
      </c>
      <c r="U132" s="55">
        <v>12</v>
      </c>
    </row>
    <row r="133" spans="1:21" hidden="1">
      <c r="A133" s="43"/>
      <c r="B133" s="46" t="s">
        <v>2996</v>
      </c>
      <c r="C133" s="63" t="s">
        <v>298</v>
      </c>
      <c r="D133" s="63" t="s">
        <v>299</v>
      </c>
      <c r="E133" s="63" t="s">
        <v>300</v>
      </c>
      <c r="F133" s="63" t="s">
        <v>403</v>
      </c>
      <c r="G133" s="63" t="s">
        <v>404</v>
      </c>
      <c r="H133" s="63" t="s">
        <v>405</v>
      </c>
      <c r="I133" s="63" t="s">
        <v>508</v>
      </c>
      <c r="J133" s="63" t="s">
        <v>509</v>
      </c>
      <c r="K133" s="63" t="s">
        <v>510</v>
      </c>
      <c r="L133" s="63" t="s">
        <v>863</v>
      </c>
      <c r="M133" s="63" t="s">
        <v>864</v>
      </c>
      <c r="N133" s="63" t="s">
        <v>865</v>
      </c>
      <c r="O133" s="63" t="s">
        <v>968</v>
      </c>
      <c r="P133" s="63" t="s">
        <v>969</v>
      </c>
      <c r="Q133" s="63" t="s">
        <v>970</v>
      </c>
      <c r="R133" s="63" t="s">
        <v>1323</v>
      </c>
      <c r="S133" s="63" t="s">
        <v>1324</v>
      </c>
      <c r="T133" s="63" t="s">
        <v>1325</v>
      </c>
      <c r="U133" s="55">
        <v>13</v>
      </c>
    </row>
    <row r="134" spans="1:21" hidden="1">
      <c r="A134" s="43"/>
      <c r="B134" s="46" t="s">
        <v>2997</v>
      </c>
      <c r="C134" s="63" t="s">
        <v>301</v>
      </c>
      <c r="D134" s="63" t="s">
        <v>302</v>
      </c>
      <c r="E134" s="63" t="s">
        <v>303</v>
      </c>
      <c r="F134" s="63" t="s">
        <v>406</v>
      </c>
      <c r="G134" s="63" t="s">
        <v>407</v>
      </c>
      <c r="H134" s="63" t="s">
        <v>408</v>
      </c>
      <c r="I134" s="63" t="s">
        <v>511</v>
      </c>
      <c r="J134" s="63" t="s">
        <v>762</v>
      </c>
      <c r="K134" s="63" t="s">
        <v>763</v>
      </c>
      <c r="L134" s="63" t="s">
        <v>866</v>
      </c>
      <c r="M134" s="63" t="s">
        <v>867</v>
      </c>
      <c r="N134" s="63" t="s">
        <v>868</v>
      </c>
      <c r="O134" s="63" t="s">
        <v>971</v>
      </c>
      <c r="P134" s="63" t="s">
        <v>972</v>
      </c>
      <c r="Q134" s="63" t="s">
        <v>973</v>
      </c>
      <c r="R134" s="63" t="s">
        <v>1326</v>
      </c>
      <c r="S134" s="63" t="s">
        <v>1327</v>
      </c>
      <c r="T134" s="63" t="s">
        <v>1328</v>
      </c>
      <c r="U134" s="55">
        <v>14</v>
      </c>
    </row>
    <row r="135" spans="1:21" hidden="1">
      <c r="A135" s="43"/>
      <c r="B135" s="46" t="s">
        <v>2998</v>
      </c>
      <c r="C135" s="63" t="s">
        <v>304</v>
      </c>
      <c r="D135" s="63" t="s">
        <v>305</v>
      </c>
      <c r="E135" s="63" t="s">
        <v>306</v>
      </c>
      <c r="F135" s="63" t="s">
        <v>409</v>
      </c>
      <c r="G135" s="63" t="s">
        <v>410</v>
      </c>
      <c r="H135" s="63" t="s">
        <v>411</v>
      </c>
      <c r="I135" s="63" t="s">
        <v>764</v>
      </c>
      <c r="J135" s="63" t="s">
        <v>765</v>
      </c>
      <c r="K135" s="63" t="s">
        <v>766</v>
      </c>
      <c r="L135" s="63" t="s">
        <v>869</v>
      </c>
      <c r="M135" s="63" t="s">
        <v>870</v>
      </c>
      <c r="N135" s="63" t="s">
        <v>871</v>
      </c>
      <c r="O135" s="63" t="s">
        <v>974</v>
      </c>
      <c r="P135" s="63" t="s">
        <v>975</v>
      </c>
      <c r="Q135" s="63" t="s">
        <v>976</v>
      </c>
      <c r="R135" s="63" t="s">
        <v>1329</v>
      </c>
      <c r="S135" s="63" t="s">
        <v>1330</v>
      </c>
      <c r="T135" s="63" t="s">
        <v>1331</v>
      </c>
      <c r="U135" s="55">
        <v>15</v>
      </c>
    </row>
    <row r="136" spans="1:21" hidden="1">
      <c r="A136" s="43"/>
      <c r="B136" s="46" t="s">
        <v>2999</v>
      </c>
      <c r="C136" s="63" t="s">
        <v>307</v>
      </c>
      <c r="D136" s="63" t="s">
        <v>308</v>
      </c>
      <c r="E136" s="63" t="s">
        <v>309</v>
      </c>
      <c r="F136" s="63" t="s">
        <v>412</v>
      </c>
      <c r="G136" s="63" t="s">
        <v>413</v>
      </c>
      <c r="H136" s="63" t="s">
        <v>414</v>
      </c>
      <c r="I136" s="63" t="s">
        <v>767</v>
      </c>
      <c r="J136" s="63" t="s">
        <v>768</v>
      </c>
      <c r="K136" s="63" t="s">
        <v>769</v>
      </c>
      <c r="L136" s="63" t="s">
        <v>872</v>
      </c>
      <c r="M136" s="63" t="s">
        <v>873</v>
      </c>
      <c r="N136" s="63" t="s">
        <v>874</v>
      </c>
      <c r="O136" s="63" t="s">
        <v>977</v>
      </c>
      <c r="P136" s="63" t="s">
        <v>978</v>
      </c>
      <c r="Q136" s="63" t="s">
        <v>979</v>
      </c>
      <c r="R136" s="63" t="s">
        <v>1332</v>
      </c>
      <c r="S136" s="63" t="s">
        <v>1333</v>
      </c>
      <c r="T136" s="63" t="s">
        <v>1334</v>
      </c>
      <c r="U136" s="55">
        <v>16</v>
      </c>
    </row>
    <row r="137" spans="1:21" hidden="1">
      <c r="A137" s="43"/>
      <c r="B137" s="46" t="s">
        <v>3000</v>
      </c>
      <c r="C137" s="63" t="s">
        <v>310</v>
      </c>
      <c r="D137" s="63" t="s">
        <v>311</v>
      </c>
      <c r="E137" s="63" t="s">
        <v>312</v>
      </c>
      <c r="F137" s="63" t="s">
        <v>415</v>
      </c>
      <c r="G137" s="63" t="s">
        <v>416</v>
      </c>
      <c r="H137" s="63" t="s">
        <v>417</v>
      </c>
      <c r="I137" s="63" t="s">
        <v>770</v>
      </c>
      <c r="J137" s="63" t="s">
        <v>771</v>
      </c>
      <c r="K137" s="63" t="s">
        <v>772</v>
      </c>
      <c r="L137" s="63" t="s">
        <v>875</v>
      </c>
      <c r="M137" s="63" t="s">
        <v>876</v>
      </c>
      <c r="N137" s="63" t="s">
        <v>877</v>
      </c>
      <c r="O137" s="63" t="s">
        <v>980</v>
      </c>
      <c r="P137" s="63" t="s">
        <v>981</v>
      </c>
      <c r="Q137" s="63" t="s">
        <v>982</v>
      </c>
      <c r="R137" s="63" t="s">
        <v>1335</v>
      </c>
      <c r="S137" s="63" t="s">
        <v>1336</v>
      </c>
      <c r="T137" s="63" t="s">
        <v>1337</v>
      </c>
      <c r="U137" s="55">
        <v>17</v>
      </c>
    </row>
    <row r="138" spans="1:21" hidden="1">
      <c r="A138" s="43"/>
      <c r="B138" s="46" t="s">
        <v>3001</v>
      </c>
      <c r="C138" s="63" t="s">
        <v>313</v>
      </c>
      <c r="D138" s="63" t="s">
        <v>314</v>
      </c>
      <c r="E138" s="63" t="s">
        <v>315</v>
      </c>
      <c r="F138" s="63" t="s">
        <v>418</v>
      </c>
      <c r="G138" s="63" t="s">
        <v>419</v>
      </c>
      <c r="H138" s="63" t="s">
        <v>420</v>
      </c>
      <c r="I138" s="63" t="s">
        <v>773</v>
      </c>
      <c r="J138" s="63" t="s">
        <v>774</v>
      </c>
      <c r="K138" s="63" t="s">
        <v>775</v>
      </c>
      <c r="L138" s="63" t="s">
        <v>878</v>
      </c>
      <c r="M138" s="63" t="s">
        <v>879</v>
      </c>
      <c r="N138" s="63" t="s">
        <v>880</v>
      </c>
      <c r="O138" s="63" t="s">
        <v>983</v>
      </c>
      <c r="P138" s="63" t="s">
        <v>984</v>
      </c>
      <c r="Q138" s="63" t="s">
        <v>985</v>
      </c>
      <c r="R138" s="63" t="s">
        <v>1338</v>
      </c>
      <c r="S138" s="63" t="s">
        <v>1339</v>
      </c>
      <c r="T138" s="63" t="s">
        <v>1340</v>
      </c>
      <c r="U138" s="55">
        <v>18</v>
      </c>
    </row>
    <row r="139" spans="1:21" hidden="1">
      <c r="A139" s="43"/>
      <c r="B139" s="46" t="s">
        <v>3002</v>
      </c>
      <c r="C139" s="63" t="s">
        <v>316</v>
      </c>
      <c r="D139" s="63" t="s">
        <v>317</v>
      </c>
      <c r="E139" s="63" t="s">
        <v>318</v>
      </c>
      <c r="F139" s="63" t="s">
        <v>421</v>
      </c>
      <c r="G139" s="63" t="s">
        <v>422</v>
      </c>
      <c r="H139" s="63" t="s">
        <v>423</v>
      </c>
      <c r="I139" s="63" t="s">
        <v>776</v>
      </c>
      <c r="J139" s="63" t="s">
        <v>777</v>
      </c>
      <c r="K139" s="63" t="s">
        <v>778</v>
      </c>
      <c r="L139" s="63" t="s">
        <v>881</v>
      </c>
      <c r="M139" s="63" t="s">
        <v>882</v>
      </c>
      <c r="N139" s="63" t="s">
        <v>883</v>
      </c>
      <c r="O139" s="63" t="s">
        <v>986</v>
      </c>
      <c r="P139" s="63" t="s">
        <v>987</v>
      </c>
      <c r="Q139" s="63" t="s">
        <v>988</v>
      </c>
      <c r="R139" s="63" t="s">
        <v>1341</v>
      </c>
      <c r="S139" s="63" t="s">
        <v>1342</v>
      </c>
      <c r="T139" s="63" t="s">
        <v>1343</v>
      </c>
      <c r="U139" s="55">
        <v>19</v>
      </c>
    </row>
    <row r="140" spans="1:21" hidden="1">
      <c r="A140" s="43"/>
      <c r="B140" s="46" t="s">
        <v>3003</v>
      </c>
      <c r="C140" s="63" t="s">
        <v>319</v>
      </c>
      <c r="D140" s="63" t="s">
        <v>320</v>
      </c>
      <c r="E140" s="63" t="s">
        <v>321</v>
      </c>
      <c r="F140" s="63" t="s">
        <v>424</v>
      </c>
      <c r="G140" s="63" t="s">
        <v>425</v>
      </c>
      <c r="H140" s="63" t="s">
        <v>426</v>
      </c>
      <c r="I140" s="63" t="s">
        <v>779</v>
      </c>
      <c r="J140" s="63" t="s">
        <v>780</v>
      </c>
      <c r="K140" s="63" t="s">
        <v>781</v>
      </c>
      <c r="L140" s="63" t="s">
        <v>884</v>
      </c>
      <c r="M140" s="63" t="s">
        <v>885</v>
      </c>
      <c r="N140" s="63" t="s">
        <v>886</v>
      </c>
      <c r="O140" s="63" t="s">
        <v>989</v>
      </c>
      <c r="P140" s="63" t="s">
        <v>990</v>
      </c>
      <c r="Q140" s="63" t="s">
        <v>991</v>
      </c>
      <c r="R140" s="63" t="s">
        <v>1344</v>
      </c>
      <c r="S140" s="63" t="s">
        <v>1345</v>
      </c>
      <c r="T140" s="63" t="s">
        <v>1346</v>
      </c>
      <c r="U140" s="55">
        <v>20</v>
      </c>
    </row>
    <row r="141" spans="1:21" hidden="1">
      <c r="A141" s="43"/>
      <c r="B141" s="46" t="s">
        <v>3004</v>
      </c>
      <c r="C141" s="63" t="s">
        <v>322</v>
      </c>
      <c r="D141" s="63" t="s">
        <v>323</v>
      </c>
      <c r="E141" s="63" t="s">
        <v>324</v>
      </c>
      <c r="F141" s="63" t="s">
        <v>427</v>
      </c>
      <c r="G141" s="63" t="s">
        <v>428</v>
      </c>
      <c r="H141" s="63" t="s">
        <v>429</v>
      </c>
      <c r="I141" s="63" t="s">
        <v>782</v>
      </c>
      <c r="J141" s="63" t="s">
        <v>783</v>
      </c>
      <c r="K141" s="63" t="s">
        <v>784</v>
      </c>
      <c r="L141" s="63" t="s">
        <v>887</v>
      </c>
      <c r="M141" s="63" t="s">
        <v>888</v>
      </c>
      <c r="N141" s="63" t="s">
        <v>889</v>
      </c>
      <c r="O141" s="63" t="s">
        <v>992</v>
      </c>
      <c r="P141" s="63" t="s">
        <v>993</v>
      </c>
      <c r="Q141" s="63" t="s">
        <v>994</v>
      </c>
      <c r="R141" s="63" t="s">
        <v>1347</v>
      </c>
      <c r="S141" s="63" t="s">
        <v>1348</v>
      </c>
      <c r="T141" s="63" t="s">
        <v>1349</v>
      </c>
      <c r="U141" s="55">
        <v>21</v>
      </c>
    </row>
    <row r="142" spans="1:21" hidden="1">
      <c r="A142" s="43"/>
      <c r="B142" s="46" t="s">
        <v>3005</v>
      </c>
      <c r="C142" s="63" t="s">
        <v>325</v>
      </c>
      <c r="D142" s="63" t="s">
        <v>326</v>
      </c>
      <c r="E142" s="63" t="s">
        <v>327</v>
      </c>
      <c r="F142" s="63" t="s">
        <v>430</v>
      </c>
      <c r="G142" s="63" t="s">
        <v>431</v>
      </c>
      <c r="H142" s="63" t="s">
        <v>432</v>
      </c>
      <c r="I142" s="63" t="s">
        <v>785</v>
      </c>
      <c r="J142" s="63" t="s">
        <v>786</v>
      </c>
      <c r="K142" s="63" t="s">
        <v>787</v>
      </c>
      <c r="L142" s="63" t="s">
        <v>890</v>
      </c>
      <c r="M142" s="63" t="s">
        <v>891</v>
      </c>
      <c r="N142" s="63" t="s">
        <v>892</v>
      </c>
      <c r="O142" s="63" t="s">
        <v>995</v>
      </c>
      <c r="P142" s="63" t="s">
        <v>996</v>
      </c>
      <c r="Q142" s="63" t="s">
        <v>997</v>
      </c>
      <c r="R142" s="63" t="s">
        <v>1350</v>
      </c>
      <c r="S142" s="63" t="s">
        <v>1351</v>
      </c>
      <c r="T142" s="63" t="s">
        <v>1352</v>
      </c>
      <c r="U142" s="55">
        <v>22</v>
      </c>
    </row>
    <row r="143" spans="1:21" hidden="1">
      <c r="A143" s="43"/>
      <c r="B143" s="46" t="s">
        <v>3006</v>
      </c>
      <c r="C143" s="63" t="s">
        <v>328</v>
      </c>
      <c r="D143" s="63" t="s">
        <v>329</v>
      </c>
      <c r="E143" s="63" t="s">
        <v>330</v>
      </c>
      <c r="F143" s="63" t="s">
        <v>433</v>
      </c>
      <c r="G143" s="63" t="s">
        <v>434</v>
      </c>
      <c r="H143" s="63" t="s">
        <v>435</v>
      </c>
      <c r="I143" s="63" t="s">
        <v>788</v>
      </c>
      <c r="J143" s="63" t="s">
        <v>789</v>
      </c>
      <c r="K143" s="63" t="s">
        <v>790</v>
      </c>
      <c r="L143" s="63" t="s">
        <v>893</v>
      </c>
      <c r="M143" s="63" t="s">
        <v>894</v>
      </c>
      <c r="N143" s="63" t="s">
        <v>895</v>
      </c>
      <c r="O143" s="63" t="s">
        <v>998</v>
      </c>
      <c r="P143" s="63" t="s">
        <v>999</v>
      </c>
      <c r="Q143" s="63" t="s">
        <v>1000</v>
      </c>
      <c r="R143" s="63" t="s">
        <v>1353</v>
      </c>
      <c r="S143" s="63" t="s">
        <v>1354</v>
      </c>
      <c r="T143" s="63" t="s">
        <v>1355</v>
      </c>
      <c r="U143" s="55">
        <v>23</v>
      </c>
    </row>
    <row r="144" spans="1:21" hidden="1">
      <c r="A144" s="43"/>
      <c r="B144" s="46" t="s">
        <v>3007</v>
      </c>
      <c r="C144" s="63" t="s">
        <v>331</v>
      </c>
      <c r="D144" s="63" t="s">
        <v>332</v>
      </c>
      <c r="E144" s="63" t="s">
        <v>333</v>
      </c>
      <c r="F144" s="63" t="s">
        <v>436</v>
      </c>
      <c r="G144" s="63" t="s">
        <v>437</v>
      </c>
      <c r="H144" s="63" t="s">
        <v>438</v>
      </c>
      <c r="I144" s="63" t="s">
        <v>791</v>
      </c>
      <c r="J144" s="63" t="s">
        <v>792</v>
      </c>
      <c r="K144" s="63" t="s">
        <v>793</v>
      </c>
      <c r="L144" s="63" t="s">
        <v>896</v>
      </c>
      <c r="M144" s="63" t="s">
        <v>897</v>
      </c>
      <c r="N144" s="63" t="s">
        <v>898</v>
      </c>
      <c r="O144" s="63" t="s">
        <v>1001</v>
      </c>
      <c r="P144" s="63" t="s">
        <v>1002</v>
      </c>
      <c r="Q144" s="63" t="s">
        <v>1003</v>
      </c>
      <c r="R144" s="63" t="s">
        <v>1356</v>
      </c>
      <c r="S144" s="63" t="s">
        <v>1357</v>
      </c>
      <c r="T144" s="63" t="s">
        <v>1358</v>
      </c>
      <c r="U144" s="55">
        <v>24</v>
      </c>
    </row>
    <row r="145" spans="1:21" hidden="1">
      <c r="A145" s="43"/>
      <c r="B145" s="46" t="s">
        <v>3008</v>
      </c>
      <c r="C145" s="63" t="s">
        <v>334</v>
      </c>
      <c r="D145" s="63" t="s">
        <v>335</v>
      </c>
      <c r="E145" s="63" t="s">
        <v>336</v>
      </c>
      <c r="F145" s="63" t="s">
        <v>439</v>
      </c>
      <c r="G145" s="63" t="s">
        <v>440</v>
      </c>
      <c r="H145" s="63" t="s">
        <v>441</v>
      </c>
      <c r="I145" s="63" t="s">
        <v>794</v>
      </c>
      <c r="J145" s="63" t="s">
        <v>795</v>
      </c>
      <c r="K145" s="63" t="s">
        <v>796</v>
      </c>
      <c r="L145" s="63" t="s">
        <v>899</v>
      </c>
      <c r="M145" s="63" t="s">
        <v>900</v>
      </c>
      <c r="N145" s="63" t="s">
        <v>901</v>
      </c>
      <c r="O145" s="63" t="s">
        <v>1004</v>
      </c>
      <c r="P145" s="63" t="s">
        <v>1005</v>
      </c>
      <c r="Q145" s="63" t="s">
        <v>1006</v>
      </c>
      <c r="R145" s="63" t="s">
        <v>1359</v>
      </c>
      <c r="S145" s="63" t="s">
        <v>1360</v>
      </c>
      <c r="T145" s="63" t="s">
        <v>1361</v>
      </c>
      <c r="U145" s="55">
        <v>25</v>
      </c>
    </row>
    <row r="146" spans="1:21" hidden="1">
      <c r="A146" s="43"/>
      <c r="B146" s="46" t="s">
        <v>3009</v>
      </c>
      <c r="C146" s="63" t="s">
        <v>337</v>
      </c>
      <c r="D146" s="63" t="s">
        <v>338</v>
      </c>
      <c r="E146" s="63" t="s">
        <v>339</v>
      </c>
      <c r="F146" s="63" t="s">
        <v>442</v>
      </c>
      <c r="G146" s="63" t="s">
        <v>443</v>
      </c>
      <c r="H146" s="63" t="s">
        <v>444</v>
      </c>
      <c r="I146" s="63" t="s">
        <v>797</v>
      </c>
      <c r="J146" s="63" t="s">
        <v>798</v>
      </c>
      <c r="K146" s="63" t="s">
        <v>799</v>
      </c>
      <c r="L146" s="63" t="s">
        <v>902</v>
      </c>
      <c r="M146" s="63" t="s">
        <v>903</v>
      </c>
      <c r="N146" s="63" t="s">
        <v>904</v>
      </c>
      <c r="O146" s="63" t="s">
        <v>1007</v>
      </c>
      <c r="P146" s="63" t="s">
        <v>1008</v>
      </c>
      <c r="Q146" s="63" t="s">
        <v>1009</v>
      </c>
      <c r="R146" s="63" t="s">
        <v>1362</v>
      </c>
      <c r="S146" s="63" t="s">
        <v>1363</v>
      </c>
      <c r="T146" s="63" t="s">
        <v>1364</v>
      </c>
      <c r="U146" s="55">
        <v>26</v>
      </c>
    </row>
    <row r="147" spans="1:21" hidden="1">
      <c r="A147" s="43"/>
      <c r="B147" s="46" t="s">
        <v>3010</v>
      </c>
      <c r="C147" s="63" t="s">
        <v>340</v>
      </c>
      <c r="D147" s="63" t="s">
        <v>341</v>
      </c>
      <c r="E147" s="63" t="s">
        <v>342</v>
      </c>
      <c r="F147" s="63" t="s">
        <v>445</v>
      </c>
      <c r="G147" s="63" t="s">
        <v>446</v>
      </c>
      <c r="H147" s="63" t="s">
        <v>447</v>
      </c>
      <c r="I147" s="63" t="s">
        <v>800</v>
      </c>
      <c r="J147" s="63" t="s">
        <v>801</v>
      </c>
      <c r="K147" s="63" t="s">
        <v>802</v>
      </c>
      <c r="L147" s="63" t="s">
        <v>905</v>
      </c>
      <c r="M147" s="63" t="s">
        <v>906</v>
      </c>
      <c r="N147" s="63" t="s">
        <v>907</v>
      </c>
      <c r="O147" s="63" t="s">
        <v>1010</v>
      </c>
      <c r="P147" s="63" t="s">
        <v>1011</v>
      </c>
      <c r="Q147" s="63" t="s">
        <v>1262</v>
      </c>
      <c r="R147" s="63" t="s">
        <v>1365</v>
      </c>
      <c r="S147" s="63" t="s">
        <v>1366</v>
      </c>
      <c r="T147" s="63" t="s">
        <v>1367</v>
      </c>
      <c r="U147" s="55">
        <v>27</v>
      </c>
    </row>
    <row r="148" spans="1:21" hidden="1">
      <c r="A148" s="43"/>
      <c r="B148" s="46" t="s">
        <v>3011</v>
      </c>
      <c r="C148" s="63" t="s">
        <v>343</v>
      </c>
      <c r="D148" s="63" t="s">
        <v>344</v>
      </c>
      <c r="E148" s="63" t="s">
        <v>345</v>
      </c>
      <c r="F148" s="63" t="s">
        <v>448</v>
      </c>
      <c r="G148" s="63" t="s">
        <v>449</v>
      </c>
      <c r="H148" s="63" t="s">
        <v>450</v>
      </c>
      <c r="I148" s="63" t="s">
        <v>803</v>
      </c>
      <c r="J148" s="63" t="s">
        <v>804</v>
      </c>
      <c r="K148" s="63" t="s">
        <v>805</v>
      </c>
      <c r="L148" s="63" t="s">
        <v>908</v>
      </c>
      <c r="M148" s="63" t="s">
        <v>909</v>
      </c>
      <c r="N148" s="63" t="s">
        <v>910</v>
      </c>
      <c r="O148" s="63" t="s">
        <v>1263</v>
      </c>
      <c r="P148" s="63" t="s">
        <v>1264</v>
      </c>
      <c r="Q148" s="63" t="s">
        <v>1265</v>
      </c>
      <c r="R148" s="63" t="s">
        <v>1368</v>
      </c>
      <c r="S148" s="63" t="s">
        <v>1369</v>
      </c>
      <c r="T148" s="63" t="s">
        <v>1370</v>
      </c>
      <c r="U148" s="55">
        <v>28</v>
      </c>
    </row>
    <row r="149" spans="1:21" hidden="1">
      <c r="A149" s="43"/>
      <c r="B149" s="46" t="s">
        <v>3012</v>
      </c>
      <c r="C149" s="63" t="s">
        <v>346</v>
      </c>
      <c r="D149" s="63" t="s">
        <v>347</v>
      </c>
      <c r="E149" s="63" t="s">
        <v>348</v>
      </c>
      <c r="F149" s="63" t="s">
        <v>451</v>
      </c>
      <c r="G149" s="63" t="s">
        <v>452</v>
      </c>
      <c r="H149" s="63" t="s">
        <v>453</v>
      </c>
      <c r="I149" s="63" t="s">
        <v>806</v>
      </c>
      <c r="J149" s="63" t="s">
        <v>807</v>
      </c>
      <c r="K149" s="63" t="s">
        <v>808</v>
      </c>
      <c r="L149" s="63" t="s">
        <v>911</v>
      </c>
      <c r="M149" s="63" t="s">
        <v>912</v>
      </c>
      <c r="N149" s="63" t="s">
        <v>913</v>
      </c>
      <c r="O149" s="63" t="s">
        <v>1266</v>
      </c>
      <c r="P149" s="63" t="s">
        <v>1267</v>
      </c>
      <c r="Q149" s="63" t="s">
        <v>1268</v>
      </c>
      <c r="R149" s="63" t="s">
        <v>1371</v>
      </c>
      <c r="S149" s="63" t="s">
        <v>1372</v>
      </c>
      <c r="T149" s="63" t="s">
        <v>1373</v>
      </c>
      <c r="U149" s="55">
        <v>29</v>
      </c>
    </row>
    <row r="150" spans="1:21" hidden="1">
      <c r="A150" s="43"/>
      <c r="B150" s="46" t="s">
        <v>3013</v>
      </c>
      <c r="C150" s="63" t="s">
        <v>349</v>
      </c>
      <c r="D150" s="63" t="s">
        <v>350</v>
      </c>
      <c r="E150" s="63" t="s">
        <v>351</v>
      </c>
      <c r="F150" s="63" t="s">
        <v>454</v>
      </c>
      <c r="G150" s="63" t="s">
        <v>455</v>
      </c>
      <c r="H150" s="63" t="s">
        <v>456</v>
      </c>
      <c r="I150" s="63" t="s">
        <v>809</v>
      </c>
      <c r="J150" s="63" t="s">
        <v>810</v>
      </c>
      <c r="K150" s="63" t="s">
        <v>811</v>
      </c>
      <c r="L150" s="63" t="s">
        <v>914</v>
      </c>
      <c r="M150" s="63" t="s">
        <v>915</v>
      </c>
      <c r="N150" s="63" t="s">
        <v>916</v>
      </c>
      <c r="O150" s="63" t="s">
        <v>1269</v>
      </c>
      <c r="P150" s="63" t="s">
        <v>1270</v>
      </c>
      <c r="Q150" s="63" t="s">
        <v>1271</v>
      </c>
      <c r="R150" s="63" t="s">
        <v>1374</v>
      </c>
      <c r="S150" s="63" t="s">
        <v>1375</v>
      </c>
      <c r="T150" s="63" t="s">
        <v>1376</v>
      </c>
      <c r="U150" s="55">
        <v>30</v>
      </c>
    </row>
    <row r="151" spans="1:21" hidden="1">
      <c r="A151" s="43"/>
      <c r="B151" s="46" t="s">
        <v>3014</v>
      </c>
      <c r="C151" s="63" t="s">
        <v>352</v>
      </c>
      <c r="D151" s="63" t="s">
        <v>353</v>
      </c>
      <c r="E151" s="63" t="s">
        <v>354</v>
      </c>
      <c r="F151" s="63" t="s">
        <v>457</v>
      </c>
      <c r="G151" s="63" t="s">
        <v>458</v>
      </c>
      <c r="H151" s="63" t="s">
        <v>459</v>
      </c>
      <c r="I151" s="63" t="s">
        <v>812</v>
      </c>
      <c r="J151" s="63" t="s">
        <v>813</v>
      </c>
      <c r="K151" s="63" t="s">
        <v>814</v>
      </c>
      <c r="L151" s="63" t="s">
        <v>917</v>
      </c>
      <c r="M151" s="63" t="s">
        <v>918</v>
      </c>
      <c r="N151" s="63" t="s">
        <v>919</v>
      </c>
      <c r="O151" s="63" t="s">
        <v>1272</v>
      </c>
      <c r="P151" s="63" t="s">
        <v>1273</v>
      </c>
      <c r="Q151" s="63" t="s">
        <v>1274</v>
      </c>
      <c r="R151" s="63" t="s">
        <v>1377</v>
      </c>
      <c r="S151" s="63" t="s">
        <v>1378</v>
      </c>
      <c r="T151" s="63" t="s">
        <v>1379</v>
      </c>
      <c r="U151" s="55">
        <v>31</v>
      </c>
    </row>
    <row r="152" spans="1:21" hidden="1">
      <c r="A152" s="43"/>
      <c r="B152" s="46" t="s">
        <v>3015</v>
      </c>
      <c r="C152" s="63" t="s">
        <v>355</v>
      </c>
      <c r="D152" s="63" t="s">
        <v>356</v>
      </c>
      <c r="E152" s="63" t="s">
        <v>357</v>
      </c>
      <c r="F152" s="63" t="s">
        <v>460</v>
      </c>
      <c r="G152" s="63" t="s">
        <v>461</v>
      </c>
      <c r="H152" s="63" t="s">
        <v>462</v>
      </c>
      <c r="I152" s="63" t="s">
        <v>815</v>
      </c>
      <c r="J152" s="63" t="s">
        <v>816</v>
      </c>
      <c r="K152" s="63" t="s">
        <v>817</v>
      </c>
      <c r="L152" s="63" t="s">
        <v>920</v>
      </c>
      <c r="M152" s="63" t="s">
        <v>921</v>
      </c>
      <c r="N152" s="63" t="s">
        <v>922</v>
      </c>
      <c r="O152" s="63" t="s">
        <v>1275</v>
      </c>
      <c r="P152" s="63" t="s">
        <v>1276</v>
      </c>
      <c r="Q152" s="63" t="s">
        <v>1277</v>
      </c>
      <c r="R152" s="63" t="s">
        <v>1380</v>
      </c>
      <c r="S152" s="63" t="s">
        <v>1381</v>
      </c>
      <c r="T152" s="63" t="s">
        <v>1382</v>
      </c>
      <c r="U152" s="55">
        <v>32</v>
      </c>
    </row>
    <row r="153" spans="1:21" hidden="1">
      <c r="A153" s="43"/>
      <c r="B153" s="46" t="s">
        <v>3016</v>
      </c>
      <c r="C153" s="63" t="s">
        <v>358</v>
      </c>
      <c r="D153" s="63" t="s">
        <v>359</v>
      </c>
      <c r="E153" s="63" t="s">
        <v>360</v>
      </c>
      <c r="F153" s="63" t="s">
        <v>463</v>
      </c>
      <c r="G153" s="63" t="s">
        <v>464</v>
      </c>
      <c r="H153" s="63" t="s">
        <v>465</v>
      </c>
      <c r="I153" s="63" t="s">
        <v>818</v>
      </c>
      <c r="J153" s="63" t="s">
        <v>819</v>
      </c>
      <c r="K153" s="63" t="s">
        <v>820</v>
      </c>
      <c r="L153" s="63" t="s">
        <v>923</v>
      </c>
      <c r="M153" s="63" t="s">
        <v>924</v>
      </c>
      <c r="N153" s="63" t="s">
        <v>925</v>
      </c>
      <c r="O153" s="63" t="s">
        <v>1278</v>
      </c>
      <c r="P153" s="63" t="s">
        <v>1279</v>
      </c>
      <c r="Q153" s="63" t="s">
        <v>1280</v>
      </c>
      <c r="R153" s="63" t="s">
        <v>1383</v>
      </c>
      <c r="S153" s="63" t="s">
        <v>1384</v>
      </c>
      <c r="T153" s="63" t="s">
        <v>1385</v>
      </c>
      <c r="U153" s="55">
        <v>33</v>
      </c>
    </row>
    <row r="154" spans="1:21" hidden="1">
      <c r="A154" s="43"/>
      <c r="B154" s="46" t="s">
        <v>3017</v>
      </c>
      <c r="C154" s="63" t="s">
        <v>361</v>
      </c>
      <c r="D154" s="63" t="s">
        <v>362</v>
      </c>
      <c r="E154" s="63" t="s">
        <v>363</v>
      </c>
      <c r="F154" s="63" t="s">
        <v>466</v>
      </c>
      <c r="G154" s="63" t="s">
        <v>467</v>
      </c>
      <c r="H154" s="63" t="s">
        <v>468</v>
      </c>
      <c r="I154" s="63" t="s">
        <v>821</v>
      </c>
      <c r="J154" s="63" t="s">
        <v>822</v>
      </c>
      <c r="K154" s="63" t="s">
        <v>823</v>
      </c>
      <c r="L154" s="63" t="s">
        <v>926</v>
      </c>
      <c r="M154" s="63" t="s">
        <v>927</v>
      </c>
      <c r="N154" s="63" t="s">
        <v>928</v>
      </c>
      <c r="O154" s="63" t="s">
        <v>1281</v>
      </c>
      <c r="P154" s="63" t="s">
        <v>1282</v>
      </c>
      <c r="Q154" s="63" t="s">
        <v>1283</v>
      </c>
      <c r="R154" s="63" t="s">
        <v>1386</v>
      </c>
      <c r="S154" s="63" t="s">
        <v>1387</v>
      </c>
      <c r="T154" s="63" t="s">
        <v>1388</v>
      </c>
      <c r="U154" s="55">
        <v>34</v>
      </c>
    </row>
    <row r="155" spans="1:21" hidden="1">
      <c r="A155" s="43"/>
      <c r="B155" s="46" t="s">
        <v>3018</v>
      </c>
      <c r="C155" s="63" t="s">
        <v>364</v>
      </c>
      <c r="D155" s="63" t="s">
        <v>365</v>
      </c>
      <c r="E155" s="63" t="s">
        <v>366</v>
      </c>
      <c r="F155" s="63" t="s">
        <v>469</v>
      </c>
      <c r="G155" s="63" t="s">
        <v>470</v>
      </c>
      <c r="H155" s="63" t="s">
        <v>471</v>
      </c>
      <c r="I155" s="63" t="s">
        <v>824</v>
      </c>
      <c r="J155" s="63" t="s">
        <v>825</v>
      </c>
      <c r="K155" s="63" t="s">
        <v>826</v>
      </c>
      <c r="L155" s="63" t="s">
        <v>929</v>
      </c>
      <c r="M155" s="63" t="s">
        <v>930</v>
      </c>
      <c r="N155" s="63" t="s">
        <v>931</v>
      </c>
      <c r="O155" s="63" t="s">
        <v>1284</v>
      </c>
      <c r="P155" s="63" t="s">
        <v>1285</v>
      </c>
      <c r="Q155" s="63" t="s">
        <v>1286</v>
      </c>
      <c r="R155" s="63" t="s">
        <v>1389</v>
      </c>
      <c r="S155" s="63" t="s">
        <v>1390</v>
      </c>
      <c r="T155" s="63" t="s">
        <v>1391</v>
      </c>
      <c r="U155" s="55">
        <v>35</v>
      </c>
    </row>
    <row r="156" spans="1:21" hidden="1">
      <c r="A156" s="49"/>
      <c r="B156" s="50"/>
      <c r="C156" s="47"/>
      <c r="D156" s="47"/>
      <c r="E156" s="47"/>
      <c r="F156" s="47"/>
      <c r="G156" s="47"/>
      <c r="H156" s="47"/>
      <c r="I156" s="47"/>
      <c r="J156" s="47"/>
      <c r="K156" s="47"/>
      <c r="L156" s="47"/>
      <c r="M156" s="47"/>
      <c r="N156" s="47"/>
      <c r="O156" s="47"/>
      <c r="P156" s="47"/>
      <c r="Q156" s="47"/>
      <c r="R156" s="47"/>
      <c r="S156" s="47"/>
      <c r="T156" s="47"/>
    </row>
    <row r="157" spans="1:21" hidden="1">
      <c r="B157" s="54"/>
      <c r="C157" s="47"/>
      <c r="D157" s="47"/>
      <c r="E157" s="47"/>
      <c r="F157" s="47"/>
      <c r="G157" s="47"/>
      <c r="H157" s="47"/>
      <c r="I157" s="47"/>
      <c r="J157" s="47"/>
      <c r="K157" s="47"/>
      <c r="L157" s="47"/>
      <c r="M157" s="47"/>
      <c r="N157" s="47"/>
      <c r="O157" s="47"/>
      <c r="P157" s="47"/>
      <c r="Q157" s="47"/>
      <c r="R157" s="47"/>
      <c r="S157" s="47"/>
      <c r="T157" s="47"/>
    </row>
    <row r="158" spans="1:21" ht="15" customHeight="1">
      <c r="B158" s="54"/>
      <c r="C158" s="47"/>
      <c r="D158" s="47"/>
      <c r="E158" s="47"/>
      <c r="F158" s="47"/>
      <c r="G158" s="47"/>
      <c r="H158" s="47"/>
      <c r="I158" s="47"/>
      <c r="J158" s="47"/>
      <c r="K158" s="47"/>
      <c r="L158" s="47"/>
      <c r="M158" s="47"/>
      <c r="N158" s="47"/>
      <c r="O158" s="47"/>
      <c r="P158" s="47"/>
      <c r="Q158" s="47"/>
      <c r="R158" s="47"/>
      <c r="S158" s="47"/>
      <c r="T158" s="47"/>
    </row>
    <row r="159" spans="1:21" ht="15" customHeight="1">
      <c r="C159" s="47"/>
      <c r="D159" s="47"/>
      <c r="E159" s="47"/>
      <c r="F159" s="47"/>
      <c r="G159" s="47"/>
      <c r="H159" s="47"/>
      <c r="I159" s="47"/>
      <c r="J159" s="47"/>
      <c r="K159" s="47"/>
      <c r="L159" s="47"/>
      <c r="M159" s="47"/>
      <c r="N159" s="47"/>
      <c r="O159" s="47"/>
      <c r="P159" s="47"/>
      <c r="Q159" s="47"/>
      <c r="R159" s="47"/>
      <c r="S159" s="47"/>
      <c r="T159" s="47"/>
    </row>
  </sheetData>
  <mergeCells count="17">
    <mergeCell ref="L6:T6"/>
    <mergeCell ref="A8:H8"/>
    <mergeCell ref="L8:R8"/>
    <mergeCell ref="C10:E10"/>
    <mergeCell ref="G10:I10"/>
    <mergeCell ref="R69:T69"/>
    <mergeCell ref="C117:E117"/>
    <mergeCell ref="F117:H117"/>
    <mergeCell ref="I117:K117"/>
    <mergeCell ref="L117:N117"/>
    <mergeCell ref="O117:Q117"/>
    <mergeCell ref="R117:T117"/>
    <mergeCell ref="C69:E69"/>
    <mergeCell ref="F69:H69"/>
    <mergeCell ref="I69:K69"/>
    <mergeCell ref="L69:N69"/>
    <mergeCell ref="O69:Q69"/>
  </mergeCells>
  <dataValidations count="1">
    <dataValidation type="list" allowBlank="1" showInputMessage="1" showErrorMessage="1" sqref="C10:E10" xr:uid="{E38DD19F-286A-4DB8-922C-293C6A6B16BF}">
      <formula1>$B$52:$B$57</formula1>
    </dataValidation>
  </dataValidations>
  <hyperlinks>
    <hyperlink ref="A51" r:id="rId1" display="http://www.abs.gov.au/websitedbs/d3310114.nsf/Home/©+Copyright?OpenDocument" xr:uid="{BD9EF9D1-4067-438A-A27E-60729C1CC46E}"/>
    <hyperlink ref="C121" location="A126094922J" display="A126094922J" xr:uid="{0C785C5C-1206-416C-A512-F061993029DD}"/>
    <hyperlink ref="D121" location="A126110042V" display="A126110042V" xr:uid="{9606B678-1723-48F9-A433-CBA6DAD91D3A}"/>
    <hyperlink ref="E121" location="A126102482X" display="A126102482X" xr:uid="{F222FDEA-C899-44C8-8FF2-3092C4DCE85A}"/>
    <hyperlink ref="C122" location="A126094878K" display="A126094878K" xr:uid="{7238FE8E-0AEC-45D8-8AA7-FEF832A677C4}"/>
    <hyperlink ref="D122" location="A126109998R" display="A126109998R" xr:uid="{FB40F1A4-5E68-4F05-A6BA-C3CA8D4950FA}"/>
    <hyperlink ref="E122" location="A126102438R" display="A126102438R" xr:uid="{89E389A3-689B-4D8C-91E0-9324CC98EA3B}"/>
    <hyperlink ref="C123" location="A126094926T" display="A126094926T" xr:uid="{ED9676D5-B113-4326-A9B5-4884DA181B31}"/>
    <hyperlink ref="D123" location="A126110046C" display="A126110046C" xr:uid="{E5CB543E-7520-44BB-91D7-2CC60CA6C6D9}"/>
    <hyperlink ref="E123" location="A126102486J" display="A126102486J" xr:uid="{2057AE7B-CDD7-4094-8EE0-6F7527E1DE49}"/>
    <hyperlink ref="C124" location="A126094930J" display="A126094930J" xr:uid="{A32EFB14-2E84-468F-9557-3A3E0C6DFF3B}"/>
    <hyperlink ref="D124" location="A126110050V" display="A126110050V" xr:uid="{F3619AD6-F9EE-4AB9-9274-B87492DF3837}"/>
    <hyperlink ref="E124" location="A126102490X" display="A126102490X" xr:uid="{F685C121-05F5-4FC1-B72D-FB4B17CAE1E4}"/>
    <hyperlink ref="C125" location="A126094882A" display="A126094882A" xr:uid="{522AD537-FA7F-4A7A-9E86-F44FCBFDE8EA}"/>
    <hyperlink ref="D125" location="A126110002A" display="A126110002A" xr:uid="{9274345B-DD0F-4A3B-96F3-16F968DA5E04}"/>
    <hyperlink ref="E125" location="A126102442F" display="A126102442F" xr:uid="{CF181277-2B03-4666-9955-F824B12E71FB}"/>
    <hyperlink ref="C126" location="A126094886K" display="A126094886K" xr:uid="{69DE2545-716D-4D77-95CE-C1C0E2209821}"/>
    <hyperlink ref="D126" location="A126110006K" display="A126110006K" xr:uid="{B2FFFC3B-EEEE-4C83-A2F9-9B81441F7220}"/>
    <hyperlink ref="E126" location="A126102446R" display="A126102446R" xr:uid="{8DF4BFCE-7692-4C68-B324-4168EC14B6AC}"/>
    <hyperlink ref="C127" location="A126094910X" display="A126094910X" xr:uid="{F7494689-7105-4D74-B51B-ECA3411BCF05}"/>
    <hyperlink ref="D127" location="A126110030K" display="A126110030K" xr:uid="{9CFC4D3D-BF44-47CD-BE88-3936AE6AB844}"/>
    <hyperlink ref="E127" location="A126102470R" display="A126102470R" xr:uid="{9B0A9754-53A1-4A03-9F6B-8B742FEEB93D}"/>
    <hyperlink ref="C128" location="A126094858A" display="A126094858A" xr:uid="{B55AB1F1-92C2-42D8-A569-3B42D616249A}"/>
    <hyperlink ref="D128" location="A126109978F" display="A126109978F" xr:uid="{170FF0DE-DBF2-4A8E-8F8C-A168DC93BB4A}"/>
    <hyperlink ref="E128" location="A126102418F" display="A126102418F" xr:uid="{4D35173E-5F12-4E5E-BD3A-2CA67D0FC707}"/>
    <hyperlink ref="C129" location="A126094934T" display="A126094934T" xr:uid="{91DC339B-FB31-40D2-94D4-7D9678BB1DCE}"/>
    <hyperlink ref="D129" location="A126110054C" display="A126110054C" xr:uid="{DE753D5E-9FDF-429F-BF79-81C991DFB530}"/>
    <hyperlink ref="E129" location="A126102494J" display="A126102494J" xr:uid="{EC1073F0-A48B-4804-9036-34650FA3FC69}"/>
    <hyperlink ref="C130" location="A126094914J" display="A126094914J" xr:uid="{9E02B6BE-3721-4D85-814F-FD83A219AB07}"/>
    <hyperlink ref="D130" location="A126110034V" display="A126110034V" xr:uid="{1D8BC0A3-30CE-48D8-9C9D-9375DD6A3766}"/>
    <hyperlink ref="E130" location="A126102474X" display="A126102474X" xr:uid="{2630987B-1EA9-4B71-8017-F51DEF3BA413}"/>
    <hyperlink ref="C131" location="A126094946A" display="A126094946A" xr:uid="{A4BE7F71-350A-4C09-A91E-A468111EC6A8}"/>
    <hyperlink ref="D131" location="A126110066L" display="A126110066L" xr:uid="{5ED002AB-706D-41AF-AA9B-E23AD59F0202}"/>
    <hyperlink ref="E131" location="A126102506F" display="A126102506F" xr:uid="{8B3AFDE3-2080-4540-865E-7A09710226CD}"/>
    <hyperlink ref="C132" location="A126094862T" display="A126094862T" xr:uid="{17A4F295-713E-4F16-BE7F-6A8A14504C0D}"/>
    <hyperlink ref="D132" location="A126109982W" display="A126109982W" xr:uid="{6FACA86A-2198-4A49-95F8-6BC1112BE1C8}"/>
    <hyperlink ref="E132" location="A126102422W" display="A126102422W" xr:uid="{C681B27B-2585-4F84-88B5-867FACE2A1D2}"/>
    <hyperlink ref="C133" location="A126094818J" display="A126094818J" xr:uid="{941298A9-8DBE-4317-A6C8-E0C281530151}"/>
    <hyperlink ref="D133" location="A126109938L" display="A126109938L" xr:uid="{214273A6-1D68-41F6-8E07-A9C7B85ABB8A}"/>
    <hyperlink ref="E133" location="A126102378X" display="A126102378X" xr:uid="{31224062-2952-497C-B05F-20E29489894E}"/>
    <hyperlink ref="C134" location="A126094838T" display="A126094838T" xr:uid="{F69E12BE-9CFF-4185-A261-1CF9729A3AEE}"/>
    <hyperlink ref="D134" location="A126109958W" display="A126109958W" xr:uid="{18E6DAB0-D682-4426-BE76-56E8ED6244AB}"/>
    <hyperlink ref="E134" location="A126102398J" display="A126102398J" xr:uid="{D3CD0EEC-49DA-4C16-B41B-E96F131E86FE}"/>
    <hyperlink ref="C135" location="A126094890A" display="A126094890A" xr:uid="{8CD75E89-418D-4F7A-9DFC-BBAF40A5A166}"/>
    <hyperlink ref="D135" location="A126110010A" display="A126110010A" xr:uid="{E3ABBC14-75AA-49F6-A36A-05C18BE82C04}"/>
    <hyperlink ref="E135" location="A126102450F" display="A126102450F" xr:uid="{01A1A463-F89E-458D-9B14-73D05CCE5799}"/>
    <hyperlink ref="C136" location="A126094842J" display="A126094842J" xr:uid="{14B6176D-F190-425F-8B09-C9B0B9234CE5}"/>
    <hyperlink ref="D136" location="A126109962L" display="A126109962L" xr:uid="{06E02DEF-4F97-49FA-8F0E-26672EAAEF84}"/>
    <hyperlink ref="E136" location="A126102402L" display="A126102402L" xr:uid="{E6CF1E3C-3428-4A63-B2CC-62CF1A8E93DD}"/>
    <hyperlink ref="C137" location="A126094894K" display="A126094894K" xr:uid="{FAA0155C-4B08-45C6-A4BF-AA84176637E0}"/>
    <hyperlink ref="D137" location="A126110014K" display="A126110014K" xr:uid="{F10A0427-BD97-4AA6-8BB7-A804D768593D}"/>
    <hyperlink ref="E137" location="A126102454R" display="A126102454R" xr:uid="{CD17D2DC-8175-4C8C-ACD9-04C50D920045}"/>
    <hyperlink ref="C138" location="A126094898V" display="A126094898V" xr:uid="{70C38F90-5320-4348-818B-140A3FAC5E39}"/>
    <hyperlink ref="D138" location="A126110018V" display="A126110018V" xr:uid="{57A3B20B-CED4-4BA9-9D97-948EA124E3DB}"/>
    <hyperlink ref="E138" location="A126102458X" display="A126102458X" xr:uid="{AA5D9333-E117-44EA-BA4D-3DA4CFDEE288}"/>
    <hyperlink ref="C139" location="A126094950T" display="A126094950T" xr:uid="{2013BBE7-0FAA-40BA-A04C-4088DA1B74DD}"/>
    <hyperlink ref="D139" location="A126110070C" display="A126110070C" xr:uid="{6FBE4630-B4CE-4776-BFED-85C3D62FF8CB}"/>
    <hyperlink ref="E139" location="A126102510W" display="A126102510W" xr:uid="{471CF2C6-8C43-46EB-AF3C-9AF854330F30}"/>
    <hyperlink ref="C140" location="A126094822X" display="A126094822X" xr:uid="{EE85E14C-B52B-43DA-BB5E-D4488368FCCB}"/>
    <hyperlink ref="D140" location="A126109942C" display="A126109942C" xr:uid="{0FEE5D09-F9B7-45B5-BC92-934B0CC94D6E}"/>
    <hyperlink ref="E140" location="A126102382R" display="A126102382R" xr:uid="{198BAC6A-5657-494D-AB13-D38E415736D4}"/>
    <hyperlink ref="C141" location="A126094938A" display="A126094938A" xr:uid="{505B2E94-07EC-4BA5-9F81-1EF00F23CD58}"/>
    <hyperlink ref="D141" location="A126110058L" display="A126110058L" xr:uid="{71F72DCE-7496-4F12-8B36-9077B02960E5}"/>
    <hyperlink ref="E141" location="A126102498T" display="A126102498T" xr:uid="{9A94D4FD-B8BA-47B3-A83E-DE48E803E7CA}"/>
    <hyperlink ref="C142" location="A126094942T" display="A126094942T" xr:uid="{AB4F6E0D-D2B2-4A46-8EA7-B866F0C16B46}"/>
    <hyperlink ref="D142" location="A126110062C" display="A126110062C" xr:uid="{3D5DC4FA-968F-42F7-81DA-AEB931E68B3A}"/>
    <hyperlink ref="E142" location="A126102502W" display="A126102502W" xr:uid="{E32C16B1-CD1F-40BA-8EF5-7583D945B835}"/>
    <hyperlink ref="C143" location="A126094830X" display="A126094830X" xr:uid="{201177E9-0C12-4D3D-BB6D-D7E011E4F396}"/>
    <hyperlink ref="D143" location="A126109950C" display="A126109950C" xr:uid="{17EA4942-F0E0-4744-97BF-BB33158D6755}"/>
    <hyperlink ref="E143" location="A126102390R" display="A126102390R" xr:uid="{4C2C79A2-75DD-4782-8E8E-5CD17380EBE3}"/>
    <hyperlink ref="C144" location="A126094866A" display="A126094866A" xr:uid="{191C8305-0171-4BFC-A008-54A4EC294060}"/>
    <hyperlink ref="D144" location="A126109986F" display="A126109986F" xr:uid="{3DB10D21-FAEA-44D5-9BEF-E451DED77551}"/>
    <hyperlink ref="E144" location="A126102426F" display="A126102426F" xr:uid="{AD042E87-0440-4E1F-9486-F6AFBA039010}"/>
    <hyperlink ref="C145" location="A126094902X" display="A126094902X" xr:uid="{5CBCDE0A-7FD2-48F5-85A2-8E90400241AB}"/>
    <hyperlink ref="D145" location="A126110022K" display="A126110022K" xr:uid="{B3FEEE6F-9A28-4974-BFD4-453B52B12FBB}"/>
    <hyperlink ref="E145" location="A126102462R" display="A126102462R" xr:uid="{80316A8A-F508-4AD8-BDAC-F6202849AA3C}"/>
    <hyperlink ref="C146" location="A126094954A" display="A126094954A" xr:uid="{99F46145-BC22-4084-99A8-2B9A11684CBC}"/>
    <hyperlink ref="D146" location="A126110074L" display="A126110074L" xr:uid="{973728E2-1BC4-4240-82CF-61A69DB73643}"/>
    <hyperlink ref="E146" location="A126102514F" display="A126102514F" xr:uid="{54AC6515-DE9F-4BC8-A2A3-1EEECA85C270}"/>
    <hyperlink ref="C147" location="A126094826J" display="A126094826J" xr:uid="{304E3465-0574-4E34-B278-24939588D2B6}"/>
    <hyperlink ref="D147" location="A126109946L" display="A126109946L" xr:uid="{3E3ACCC2-E668-44F8-B125-AC63D689BAB0}"/>
    <hyperlink ref="E147" location="A126102386X" display="A126102386X" xr:uid="{AD668B34-78DC-464A-8FD6-264F8894C622}"/>
    <hyperlink ref="C148" location="A126094906J" display="A126094906J" xr:uid="{389F1D8E-CADC-43E2-BFFC-34DE10023866}"/>
    <hyperlink ref="D148" location="A126110026V" display="A126110026V" xr:uid="{2CC79FA8-DA11-445F-B381-242B32B54173}"/>
    <hyperlink ref="E148" location="A126102466X" display="A126102466X" xr:uid="{5EB39981-0668-442B-98EF-50E8D45122E4}"/>
    <hyperlink ref="C149" location="A126094918T" display="A126094918T" xr:uid="{983C8274-502A-4DD0-BAAA-ED3FD4E35FB3}"/>
    <hyperlink ref="D149" location="A126110038C" display="A126110038C" xr:uid="{2C49AEAB-2707-4CC4-B5E5-87CA41C0BEBD}"/>
    <hyperlink ref="E149" location="A126102478J" display="A126102478J" xr:uid="{30E72239-32E9-4132-BCD8-45C2F221774C}"/>
    <hyperlink ref="C150" location="A126094850J" display="A126094850J" xr:uid="{EF92B02D-E424-456E-9F1A-E56A7B3D6B9D}"/>
    <hyperlink ref="D150" location="A126109970L" display="A126109970L" xr:uid="{6C850EB9-A303-4786-9A8B-5127133746EF}"/>
    <hyperlink ref="E150" location="A126102410L" display="A126102410L" xr:uid="{B35E7671-7CB4-464E-AA79-1343318CBAAC}"/>
    <hyperlink ref="C151" location="A126094834J" display="A126094834J" xr:uid="{E5143AA7-56E9-451C-940B-A8AB2AE120F4}"/>
    <hyperlink ref="D151" location="A126109954L" display="A126109954L" xr:uid="{FB24CFF8-F9B5-40E8-BC0F-DD6A5DB5DEC2}"/>
    <hyperlink ref="E151" location="A126102394X" display="A126102394X" xr:uid="{A9C9AFF7-CE0B-4C22-8FF8-C0DE59A790B9}"/>
    <hyperlink ref="C152" location="A126094870T" display="A126094870T" xr:uid="{9FE71215-57DD-4D31-874E-42D48E18B8E6}"/>
    <hyperlink ref="D152" location="A126109990W" display="A126109990W" xr:uid="{CF27231E-C11E-47D3-B8FF-BB4B3CD076CD}"/>
    <hyperlink ref="E152" location="A126102430W" display="A126102430W" xr:uid="{54BA70FE-BD0D-4BD3-AC1C-406B6F13A05F}"/>
    <hyperlink ref="C153" location="A126094846T" display="A126094846T" xr:uid="{5C40F8E6-CC5A-480E-8521-F33F0F3E8C86}"/>
    <hyperlink ref="D153" location="A126109966W" display="A126109966W" xr:uid="{98562D3E-C56A-4C64-AA07-77DD02FBA75B}"/>
    <hyperlink ref="E153" location="A126102406W" display="A126102406W" xr:uid="{B606FE02-CC12-4D62-82A1-854C749B3BBB}"/>
    <hyperlink ref="C154" location="A126094874A" display="A126094874A" xr:uid="{66670655-05C5-4769-9762-1F9C825E3135}"/>
    <hyperlink ref="D154" location="A126109994F" display="A126109994F" xr:uid="{BDE72905-49A4-4ABD-A1D5-52A9DDE3D1BF}"/>
    <hyperlink ref="E154" location="A126102434F" display="A126102434F" xr:uid="{16207795-944C-436D-9CC4-0795470912D9}"/>
    <hyperlink ref="C155" location="A126094854T" display="A126094854T" xr:uid="{179717A1-6B4D-46BA-9E18-A05F8AA2FBF9}"/>
    <hyperlink ref="D155" location="A126109974W" display="A126109974W" xr:uid="{8B516DE9-3D76-491F-B6A9-0F8E9742847A}"/>
    <hyperlink ref="E155" location="A126102414W" display="A126102414W" xr:uid="{5E1C04FE-5785-4BD1-8DF1-48F7B4B507EF}"/>
    <hyperlink ref="F121" location="A126098702C" display="A126098702C" xr:uid="{BD5EEA2E-B88C-408F-8B4D-64DB31F667A8}"/>
    <hyperlink ref="G121" location="A126113822L" display="A126113822L" xr:uid="{06C38CBB-CF70-46A0-90DF-E9CD29BE95FC}"/>
    <hyperlink ref="H121" location="A126106262V" display="A126106262V" xr:uid="{E3F1CBC5-DD3B-4AB0-B7AD-F5215E7170CE}"/>
    <hyperlink ref="F122" location="A126098658F" display="A126098658F" xr:uid="{BEC0FC43-10D4-484B-9A4E-9EE67D91026A}"/>
    <hyperlink ref="G122" location="A126113778R" display="A126113778R" xr:uid="{866F668D-1F2D-46CC-B0F3-E17A11CE4510}"/>
    <hyperlink ref="H122" location="A126106218K" display="A126106218K" xr:uid="{DB772F62-4CD5-40D0-8DD6-3C71929B50FF}"/>
    <hyperlink ref="F123" location="A126098706L" display="A126098706L" xr:uid="{5D567F54-4304-4219-8130-2457DB5AA10B}"/>
    <hyperlink ref="G123" location="A126113826W" display="A126113826W" xr:uid="{337BA35E-1379-4728-A02B-7F24A9F014C0}"/>
    <hyperlink ref="H123" location="A126106266C" display="A126106266C" xr:uid="{31EB044A-78F2-49CC-B82C-26507F19D89A}"/>
    <hyperlink ref="F124" location="A126098710C" display="A126098710C" xr:uid="{FB11328C-77F2-4ECD-84A6-2083D221A821}"/>
    <hyperlink ref="G124" location="A126113830L" display="A126113830L" xr:uid="{C22ECAE6-0376-4FAE-AE49-B7B8F6CE17E2}"/>
    <hyperlink ref="H124" location="A126106270V" display="A126106270V" xr:uid="{E2BAAEA8-81B8-422E-99F7-346566C87396}"/>
    <hyperlink ref="F125" location="A126098662W" display="A126098662W" xr:uid="{0F892D57-9D52-42EA-ACCF-ACDABFC708AF}"/>
    <hyperlink ref="G125" location="A126113782F" display="A126113782F" xr:uid="{D89E8160-3290-4638-9F27-6169567D2405}"/>
    <hyperlink ref="H125" location="A126106222A" display="A126106222A" xr:uid="{AB384BC1-2B2B-466C-8960-E43C1E4DFA8A}"/>
    <hyperlink ref="F126" location="A126098666F" display="A126098666F" xr:uid="{4E38AE57-D4BC-4D67-8F6D-A9314AD87B06}"/>
    <hyperlink ref="G126" location="A126113786R" display="A126113786R" xr:uid="{BDD0E292-CB45-4BFE-90DC-1C611C098D24}"/>
    <hyperlink ref="H126" location="A126106226K" display="A126106226K" xr:uid="{2657C973-8CBE-4693-BE59-F3744048F4E8}"/>
    <hyperlink ref="F127" location="A126098690F" display="A126098690F" xr:uid="{A985C31A-59FB-4D8E-A50A-01B65DA37AC5}"/>
    <hyperlink ref="G127" location="A126113810C" display="A126113810C" xr:uid="{964BF12B-32BD-4DF6-80B4-0967248C4291}"/>
    <hyperlink ref="H127" location="A126106250K" display="A126106250K" xr:uid="{F6353B38-50F2-44F6-9D8C-B03586A974A5}"/>
    <hyperlink ref="F128" location="A126098638W" display="A126098638W" xr:uid="{34655800-6802-415E-8CAC-F67A8432313C}"/>
    <hyperlink ref="G128" location="A126113758F" display="A126113758F" xr:uid="{B16D1B0C-7070-4A0D-AB75-C79FD1A6D3D4}"/>
    <hyperlink ref="H128" location="A126106198L" display="A126106198L" xr:uid="{DB068E78-F86C-4034-8840-327F472DC61A}"/>
    <hyperlink ref="F129" location="A126098714L" display="A126098714L" xr:uid="{361C3687-B0A0-4F05-9D24-6EC8E06875A5}"/>
    <hyperlink ref="G129" location="A126113834W" display="A126113834W" xr:uid="{DF70D1AB-EDBF-47D8-BC24-B76D6761B69C}"/>
    <hyperlink ref="H129" location="A126106274C" display="A126106274C" xr:uid="{91256CBC-3747-477E-AA10-F21D7347157A}"/>
    <hyperlink ref="F130" location="A126098694R" display="A126098694R" xr:uid="{DD837CF4-6D20-4B4E-BBB4-0B10130DCE48}"/>
    <hyperlink ref="G130" location="A126113814L" display="A126113814L" xr:uid="{D278CB54-D9A7-4C76-9D59-090125F837D0}"/>
    <hyperlink ref="H130" location="A126106254V" display="A126106254V" xr:uid="{E15751DC-3B36-4C0E-8FDF-707946FBA589}"/>
    <hyperlink ref="F131" location="A126098726W" display="A126098726W" xr:uid="{59A2A90A-B9CA-407C-A399-15A7E4E68B88}"/>
    <hyperlink ref="G131" location="A126113846F" display="A126113846F" xr:uid="{580DA97E-6CC6-4400-A9C1-3D4E855041C3}"/>
    <hyperlink ref="H131" location="A126106286L" display="A126106286L" xr:uid="{CD92F31E-26DD-4E61-9AC8-A07828BC8F61}"/>
    <hyperlink ref="F132" location="A126098642L" display="A126098642L" xr:uid="{E1458FFE-EDF3-43FC-92C9-BC8025BF0032}"/>
    <hyperlink ref="G132" location="A126113762W" display="A126113762W" xr:uid="{EE6ED8D6-9A97-40BF-86BE-64D0184EF483}"/>
    <hyperlink ref="H132" location="A126106202T" display="A126106202T" xr:uid="{7322F1B7-980F-421F-8804-2B1B84E72B85}"/>
    <hyperlink ref="F133" location="A126098598R" display="A126098598R" xr:uid="{5B7A0451-28F7-4854-B1DB-70911A262831}"/>
    <hyperlink ref="G133" location="A126113718L" display="A126113718L" xr:uid="{029388BA-D140-4AC2-B71F-D9DEF0B4B681}"/>
    <hyperlink ref="H133" location="A126106158V" display="A126106158V" xr:uid="{03AD12E7-4667-45C8-8FD8-3F660DE3C629}"/>
    <hyperlink ref="F134" location="A126098618L" display="A126098618L" xr:uid="{AD5B2AA5-F89A-4A93-B5E4-611D8655BCC1}"/>
    <hyperlink ref="G134" location="A126113738W" display="A126113738W" xr:uid="{513F4281-19CE-4921-BFA5-3589CE0E6585}"/>
    <hyperlink ref="H134" location="A126106178C" display="A126106178C" xr:uid="{60922372-B843-43D0-96AD-BE0726CA8E30}"/>
    <hyperlink ref="F135" location="A126098670W" display="A126098670W" xr:uid="{C4C88564-5078-4141-8B68-630E5283A497}"/>
    <hyperlink ref="G135" location="A126113790F" display="A126113790F" xr:uid="{ED08CA04-92E2-41B1-953E-0EA2F80F608E}"/>
    <hyperlink ref="H135" location="A126106230A" display="A126106230A" xr:uid="{DBF3CC84-DEA0-4E7E-89A7-77053A4AE261}"/>
    <hyperlink ref="F136" location="A126098622C" display="A126098622C" xr:uid="{E1E59ACB-715D-40A8-97F5-BBE28C191068}"/>
    <hyperlink ref="G136" location="A126113742L" display="A126113742L" xr:uid="{3A7A2E47-5A29-4D72-A741-3FE0C0B4D0EA}"/>
    <hyperlink ref="H136" location="A126106182V" display="A126106182V" xr:uid="{6B9986E0-30B6-4D00-ABE5-E4049ABD06FE}"/>
    <hyperlink ref="F137" location="A126098674F" display="A126098674F" xr:uid="{50109435-5145-466A-81B4-11482084639F}"/>
    <hyperlink ref="G137" location="A126113794R" display="A126113794R" xr:uid="{9D6EE3B2-B0EF-47D7-AD6F-68E5075BD978}"/>
    <hyperlink ref="H137" location="A126106234K" display="A126106234K" xr:uid="{EB7655BA-E148-4168-8F88-E65A9C45BFF2}"/>
    <hyperlink ref="F138" location="A126098678R" display="A126098678R" xr:uid="{DE807F0C-41C4-40AF-AE5E-F3B283AA2300}"/>
    <hyperlink ref="G138" location="A126113798X" display="A126113798X" xr:uid="{7D7313E0-0ABB-4AAB-AC61-9AB7A766CA6B}"/>
    <hyperlink ref="H138" location="A126106238V" display="A126106238V" xr:uid="{517D3250-C893-454F-9563-473D9CEFCD59}"/>
    <hyperlink ref="F139" location="A126098730L" display="A126098730L" xr:uid="{8F9C66BC-C826-4BB0-867B-03A934626819}"/>
    <hyperlink ref="G139" location="A126113850W" display="A126113850W" xr:uid="{556CB973-91A9-4AF7-9813-BF9EA5739496}"/>
    <hyperlink ref="H139" location="A126106290C" display="A126106290C" xr:uid="{A9344DC7-79A1-4782-8ED2-369B5C9BD240}"/>
    <hyperlink ref="F140" location="A126098602V" display="A126098602V" xr:uid="{36D3EA18-653D-4018-B31D-2131D11EBA45}"/>
    <hyperlink ref="G140" location="A126113722C" display="A126113722C" xr:uid="{F274C62E-0E6B-4710-B5AE-A2F7482CBC6D}"/>
    <hyperlink ref="H140" location="A126106162K" display="A126106162K" xr:uid="{0D2E96BE-807F-4043-9F3C-FB9EBD9C29BE}"/>
    <hyperlink ref="F141" location="A126098718W" display="A126098718W" xr:uid="{64477D38-CDC8-4C68-A6D5-89525EC7F8B3}"/>
    <hyperlink ref="G141" location="A126113838F" display="A126113838F" xr:uid="{1E263552-D024-47E1-821E-7F9426DBE215}"/>
    <hyperlink ref="H141" location="A126106278L" display="A126106278L" xr:uid="{28DE12C9-0D10-44C8-A9DE-EDD2F1BEE6C2}"/>
    <hyperlink ref="F142" location="A126098722L" display="A126098722L" xr:uid="{B0F01F4F-AF0E-466E-9F3D-C0C8784FCBC3}"/>
    <hyperlink ref="G142" location="A126113842W" display="A126113842W" xr:uid="{6DE38D3E-5E92-4441-86DD-45C7689E127C}"/>
    <hyperlink ref="H142" location="A126106282C" display="A126106282C" xr:uid="{2671729F-A7E1-41F0-93E1-AA902BBB6925}"/>
    <hyperlink ref="F143" location="A126098610V" display="A126098610V" xr:uid="{AB5C3240-2EDF-4264-AB95-AB0ABB8E228F}"/>
    <hyperlink ref="G143" location="A126113730C" display="A126113730C" xr:uid="{E637A9B7-8186-44A6-A4A6-51F5115D8352}"/>
    <hyperlink ref="H143" location="A126106170K" display="A126106170K" xr:uid="{B2F7DEAB-0C06-4018-A6F3-CF7720B7E672}"/>
    <hyperlink ref="F144" location="A126098646W" display="A126098646W" xr:uid="{F91890E3-C2FA-4F26-AF87-2C390F2307AF}"/>
    <hyperlink ref="G144" location="A126113766F" display="A126113766F" xr:uid="{E9267B4B-CDE4-4670-9389-F5423BE4C590}"/>
    <hyperlink ref="H144" location="A126106206A" display="A126106206A" xr:uid="{22673166-6799-4112-8606-8541E953974E}"/>
    <hyperlink ref="F145" location="A126098682F" display="A126098682F" xr:uid="{42C91AF1-2AA3-48C6-8E2D-09C7984F39FC}"/>
    <hyperlink ref="G145" location="A126113802C" display="A126113802C" xr:uid="{3759F4B9-40FC-43BC-9BB4-7E98BCEFB5A0}"/>
    <hyperlink ref="H145" location="A126106242K" display="A126106242K" xr:uid="{6027CE8C-AD63-4B5B-8B7E-D8D4EA9FD4D2}"/>
    <hyperlink ref="F146" location="A126098734W" display="A126098734W" xr:uid="{62D0AC8B-0CED-45B6-93D8-581D4209F121}"/>
    <hyperlink ref="G146" location="A126113854F" display="A126113854F" xr:uid="{321B7550-77F9-4E45-BA2F-AE9F9BAE1A65}"/>
    <hyperlink ref="H146" location="A126106294L" display="A126106294L" xr:uid="{A2B9FFDA-6B46-43D3-90D5-5F781C8D7063}"/>
    <hyperlink ref="F147" location="A126098606C" display="A126098606C" xr:uid="{A96D26A8-0ADF-4E3C-B5E5-56B85413C1BE}"/>
    <hyperlink ref="G147" location="A126113726L" display="A126113726L" xr:uid="{F59DCF22-B3E3-446A-8A11-CC199A3502C8}"/>
    <hyperlink ref="H147" location="A126106166V" display="A126106166V" xr:uid="{23F3F16C-7941-4800-8E4D-4CB13426F62B}"/>
    <hyperlink ref="F148" location="A126098686R" display="A126098686R" xr:uid="{077304D0-D3F1-423C-B3AC-0BC74CBEAEB2}"/>
    <hyperlink ref="G148" location="A126113806L" display="A126113806L" xr:uid="{ACA25A47-8DBC-4672-85B2-5F06BABD5E1A}"/>
    <hyperlink ref="H148" location="A126106246V" display="A126106246V" xr:uid="{3C4F58D2-6D15-460D-9927-7ABF149B1BC2}"/>
    <hyperlink ref="F149" location="A126098698X" display="A126098698X" xr:uid="{8D75A672-153F-47DF-8F3B-2085F47B54FB}"/>
    <hyperlink ref="G149" location="A126113818W" display="A126113818W" xr:uid="{2F9AA392-3F86-4188-99D4-CEE20B065FB3}"/>
    <hyperlink ref="H149" location="A126106258C" display="A126106258C" xr:uid="{AFEAA85A-C59B-4532-80C5-7A9F9B5107C8}"/>
    <hyperlink ref="F150" location="A126098630C" display="A126098630C" xr:uid="{00042E72-8A2B-4DC4-A330-6B1FE3D4D163}"/>
    <hyperlink ref="G150" location="A126113750L" display="A126113750L" xr:uid="{E9084CEE-41FE-4CF4-981B-6E866F238580}"/>
    <hyperlink ref="H150" location="A126106190V" display="A126106190V" xr:uid="{556747FD-5A99-4DD7-A730-59B7F1B62CAA}"/>
    <hyperlink ref="F151" location="A126098614C" display="A126098614C" xr:uid="{AF343D96-CC2F-43B8-A1AE-3A94B192D0C8}"/>
    <hyperlink ref="G151" location="A126113734L" display="A126113734L" xr:uid="{8267CCD4-EA0C-4C40-896D-3B7282295E8E}"/>
    <hyperlink ref="H151" location="A126106174V" display="A126106174V" xr:uid="{26950784-F9C9-45F5-9A7B-CC1CBD02D4FF}"/>
    <hyperlink ref="F152" location="A126098650L" display="A126098650L" xr:uid="{F6068AE5-883C-4637-8BC7-CB471A3F9E1F}"/>
    <hyperlink ref="G152" location="A126113770W" display="A126113770W" xr:uid="{24F312CE-8B2E-497B-9276-E00F0A080FC0}"/>
    <hyperlink ref="H152" location="A126106210T" display="A126106210T" xr:uid="{701B3EC4-3F2C-4C12-A7E2-FAF63F442820}"/>
    <hyperlink ref="F153" location="A126098626L" display="A126098626L" xr:uid="{1E5D178D-E348-4CC6-8E98-85BBCF1BA3BF}"/>
    <hyperlink ref="G153" location="A126113746W" display="A126113746W" xr:uid="{79C48D41-7A39-4AC2-82B3-27943E5E3EF2}"/>
    <hyperlink ref="H153" location="A126106186C" display="A126106186C" xr:uid="{C008E776-B63A-40C2-BFD2-2BE41E5FAED8}"/>
    <hyperlink ref="F154" location="A126098654W" display="A126098654W" xr:uid="{B3CA22CB-A936-4E6D-9436-2C2B5ABEA3F0}"/>
    <hyperlink ref="G154" location="A126113774F" display="A126113774F" xr:uid="{0F357F3C-60AF-4CA2-BF0C-8F4E9DFD19DB}"/>
    <hyperlink ref="H154" location="A126106214A" display="A126106214A" xr:uid="{998C96E4-2F61-46FA-AB13-92694EC9958F}"/>
    <hyperlink ref="F155" location="A126098634L" display="A126098634L" xr:uid="{9458F299-30D9-422E-8156-9DD534DB98C6}"/>
    <hyperlink ref="G155" location="A126113754W" display="A126113754W" xr:uid="{696CD30D-73A0-439F-974B-1247FF303F57}"/>
    <hyperlink ref="H155" location="A126106194C" display="A126106194C" xr:uid="{2DAB3EA7-C874-476E-A283-79344DA6630E}"/>
    <hyperlink ref="I121" location="A126096182X" display="A126096182X" xr:uid="{FD7A58AF-3F32-450D-8A96-58612DF655B4}"/>
    <hyperlink ref="J121" location="A126111302W" display="A126111302W" xr:uid="{0BD44B2E-8CF1-434A-BA94-254B86D91C53}"/>
    <hyperlink ref="K121" location="A126103742A" display="A126103742A" xr:uid="{1E9DADB2-54A1-47DC-8B51-C0DF9E26225B}"/>
    <hyperlink ref="I122" location="A126096138R" display="A126096138R" xr:uid="{C3797721-3303-4029-A87C-C11E96C72852}"/>
    <hyperlink ref="J122" location="A126111258X" display="A126111258X" xr:uid="{C11D5E62-203C-41DD-ACEE-F9AF2C02560C}"/>
    <hyperlink ref="K122" location="A126103698C" display="A126103698C" xr:uid="{EACE86DE-B073-42D2-A20B-F06C67B7A1BD}"/>
    <hyperlink ref="I123" location="A126096186J" display="A126096186J" xr:uid="{92B2ECF2-43DF-42DB-B563-ADAA749789E0}"/>
    <hyperlink ref="J123" location="A126111306F" display="A126111306F" xr:uid="{70D5D611-2588-47AF-AE81-086FF23F752B}"/>
    <hyperlink ref="K123" location="A126103746K" display="A126103746K" xr:uid="{F0B70AF9-C88C-4918-A376-F58AFFC66B08}"/>
    <hyperlink ref="I124" location="A126096190X" display="A126096190X" xr:uid="{0AB46713-09FD-492F-ACB9-19755B4272B3}"/>
    <hyperlink ref="J124" location="A126111310W" display="A126111310W" xr:uid="{DD3C8A06-1614-42C0-AF99-57D4DEB4B0FE}"/>
    <hyperlink ref="K124" location="A126103750A" display="A126103750A" xr:uid="{95280C47-0599-48F5-BA2F-633268E4A3D5}"/>
    <hyperlink ref="I125" location="A126096142F" display="A126096142F" xr:uid="{DE1AC9DE-9D58-4862-81A8-2E733FD3BBE3}"/>
    <hyperlink ref="J125" location="A126111262R" display="A126111262R" xr:uid="{9C7AF43A-F817-49AD-A8A2-C0804162DDF5}"/>
    <hyperlink ref="K125" location="A126103702J" display="A126103702J" xr:uid="{B297B830-9B69-498C-8EDA-59DD8DE8A6C1}"/>
    <hyperlink ref="I126" location="A126096146R" display="A126096146R" xr:uid="{F3E424D3-E3DE-4939-953A-DEC9F78576E3}"/>
    <hyperlink ref="J126" location="A126111266X" display="A126111266X" xr:uid="{47F6DEB8-844D-48AE-A777-8D7D46B5AB4E}"/>
    <hyperlink ref="K126" location="A126103706T" display="A126103706T" xr:uid="{6F45C9B0-6498-41ED-890B-F77C33AC6D5E}"/>
    <hyperlink ref="I127" location="A126096170R" display="A126096170R" xr:uid="{066FCEF7-337F-436C-A9FB-2F4ED64ADF27}"/>
    <hyperlink ref="J127" location="A126111290X" display="A126111290X" xr:uid="{0E35CA42-C00D-498C-9C6C-202D6C161590}"/>
    <hyperlink ref="K127" location="A126103730T" display="A126103730T" xr:uid="{3C3083B4-AF53-48D2-AF81-AD0E219D0269}"/>
    <hyperlink ref="I128" location="A126096118F" display="A126096118F" xr:uid="{96E9ADD6-5298-49D2-81E5-C0C58BD0AF38}"/>
    <hyperlink ref="J128" location="A126111238R" display="A126111238R" xr:uid="{F0798CA8-8E61-46DE-AE92-0B3054DC723E}"/>
    <hyperlink ref="K128" location="A126103678V" display="A126103678V" xr:uid="{D7B41C5A-0F06-4B5F-BE58-CF4CA10BA3DA}"/>
    <hyperlink ref="I129" location="A126096194J" display="A126096194J" xr:uid="{04150C01-93E1-4164-8C26-77995C9E5599}"/>
    <hyperlink ref="J129" location="A126111314F" display="A126111314F" xr:uid="{18F76ADF-8A4F-4E8D-977D-BDA0D0AABF85}"/>
    <hyperlink ref="K129" location="A126103754K" display="A126103754K" xr:uid="{16B5F635-6B3D-46CB-A1BC-DEEB145A6B0D}"/>
    <hyperlink ref="I130" location="A126096174X" display="A126096174X" xr:uid="{C9BCC9CF-AFD2-4A11-A3BA-EA4C556D4D98}"/>
    <hyperlink ref="J130" location="A126111294J" display="A126111294J" xr:uid="{21173848-00F3-45B1-8F51-DD6BE3389971}"/>
    <hyperlink ref="K130" location="A126103734A" display="A126103734A" xr:uid="{43237CD1-DBD3-477A-A4E6-B236D3E6CCAB}"/>
    <hyperlink ref="I131" location="A126096206F" display="A126096206F" xr:uid="{2FDCEC43-0ED9-4E02-AD5B-896BBDAD5D60}"/>
    <hyperlink ref="J131" location="A126111326R" display="A126111326R" xr:uid="{6AA11C7A-ACC1-483A-9C80-EF9837F7D93D}"/>
    <hyperlink ref="K131" location="A126103766V" display="A126103766V" xr:uid="{EE5FB90A-254D-41A0-B7E6-04D1A0263F3A}"/>
    <hyperlink ref="I132" location="A126096122W" display="A126096122W" xr:uid="{FBD43AE2-3DEE-47D2-8762-A23C4D219439}"/>
    <hyperlink ref="J132" location="A126111242F" display="A126111242F" xr:uid="{9B79422E-D96F-47DA-909D-60D839046971}"/>
    <hyperlink ref="K132" location="A126103682K" display="A126103682K" xr:uid="{C3373C02-1488-4747-8A83-65CFD591115F}"/>
    <hyperlink ref="I133" location="A126096078X" display="A126096078X" xr:uid="{BD2DF05A-9FDA-45FD-B387-8D4F396D5CA1}"/>
    <hyperlink ref="J133" location="A126111198J" display="A126111198J" xr:uid="{CF048B6C-6C74-47EE-9B08-B8ABDE4B67FD}"/>
    <hyperlink ref="K133" location="A126103638A" display="A126103638A" xr:uid="{44D7523C-B194-4366-BC70-805C4DFF3A07}"/>
    <hyperlink ref="I134" location="A126096098J" display="A126096098J" xr:uid="{EA950555-8099-47C3-98FA-711A057F8CD7}"/>
    <hyperlink ref="J134" location="A126111218F" display="A126111218F" xr:uid="{12F7B73F-6C63-4272-A3D6-FD11B1C9987B}"/>
    <hyperlink ref="K134" location="A126103658K" display="A126103658K" xr:uid="{FD373507-719C-494C-9AA9-5965D712419B}"/>
    <hyperlink ref="I135" location="A126096150F" display="A126096150F" xr:uid="{AA22BE3D-9810-4C71-8B34-38EF18FC6887}"/>
    <hyperlink ref="J135" location="A126111270R" display="A126111270R" xr:uid="{51B00B42-E05B-4011-A7E9-6FD9618B7C02}"/>
    <hyperlink ref="K135" location="A126103710J" display="A126103710J" xr:uid="{B38AEAEA-6C2B-4410-83EB-8C2FDBDA654C}"/>
    <hyperlink ref="I136" location="A126096102L" display="A126096102L" xr:uid="{27B21884-24A6-4CF1-9334-D26CD75E5479}"/>
    <hyperlink ref="J136" location="A126111222W" display="A126111222W" xr:uid="{BA22F7C4-C7B3-4E1E-AB1E-4270CFF696A7}"/>
    <hyperlink ref="K136" location="A126103662A" display="A126103662A" xr:uid="{702F9EA7-F653-447C-9014-47B36FB659CC}"/>
    <hyperlink ref="I137" location="A126096154R" display="A126096154R" xr:uid="{FB0F640F-9FA6-4B8A-9BFD-CD5C1265AD18}"/>
    <hyperlink ref="J137" location="A126111274X" display="A126111274X" xr:uid="{3DC18242-2588-40CA-82A5-984DC5CF44D9}"/>
    <hyperlink ref="K137" location="A126103714T" display="A126103714T" xr:uid="{58B8E8EC-0F21-4339-9D9A-05ED1652BA5D}"/>
    <hyperlink ref="I138" location="A126096158X" display="A126096158X" xr:uid="{C03DF783-64D2-45DF-B1FA-BEA2F29AE4EF}"/>
    <hyperlink ref="J138" location="A126111278J" display="A126111278J" xr:uid="{BB70F938-FB34-4534-ADC8-3EAF56A5F971}"/>
    <hyperlink ref="K138" location="A126103718A" display="A126103718A" xr:uid="{0597A3E2-BFB5-46CF-9ACB-0AF626BFEDBF}"/>
    <hyperlink ref="I139" location="A126096210W" display="A126096210W" xr:uid="{E65E4480-76C5-4FB7-8D5A-2CF08687CB73}"/>
    <hyperlink ref="J139" location="A126111330F" display="A126111330F" xr:uid="{459779B3-DCAF-4E2A-B369-BA891D1EB10B}"/>
    <hyperlink ref="K139" location="A126103770K" display="A126103770K" xr:uid="{09DC46E7-7A90-4B88-ABC2-5D04EA48E385}"/>
    <hyperlink ref="I140" location="A126096082R" display="A126096082R" xr:uid="{D7B6CBFA-4C1D-4A17-8439-3675DECEC0BA}"/>
    <hyperlink ref="J140" location="A126111202L" display="A126111202L" xr:uid="{7D3AF8B9-CDC2-405E-A938-603BD784A951}"/>
    <hyperlink ref="K140" location="A126103642T" display="A126103642T" xr:uid="{F723D7E3-F72F-4C8E-A992-83DA591FF890}"/>
    <hyperlink ref="I141" location="A126096198T" display="A126096198T" xr:uid="{980BEEA4-2DC7-457B-A3D0-197CAE0F3674}"/>
    <hyperlink ref="J141" location="A126111318R" display="A126111318R" xr:uid="{309DFD14-C8DB-4DBC-AE69-6968B0D3C855}"/>
    <hyperlink ref="K141" location="A126103758V" display="A126103758V" xr:uid="{DE00FC4E-9E1A-4664-B500-1BBAD8579687}"/>
    <hyperlink ref="I142" location="A126096202W" display="A126096202W" xr:uid="{4A6379CA-4EE6-4108-943E-DE43080940DD}"/>
    <hyperlink ref="J142" location="A126111322F" display="A126111322F" xr:uid="{B0DE37D1-5454-4636-B5A2-A7A23F067AD0}"/>
    <hyperlink ref="K142" location="A126103762K" display="A126103762K" xr:uid="{0EEBEDCD-5383-49F4-B366-75F1FDAE554C}"/>
    <hyperlink ref="I143" location="A126096090R" display="A126096090R" xr:uid="{EBCD7A52-7772-45C2-87A2-1F5C977D1C90}"/>
    <hyperlink ref="J143" location="A126111210L" display="A126111210L" xr:uid="{12049BBA-7E23-43D3-97F2-BBD193A270FC}"/>
    <hyperlink ref="K143" location="A126103650T" display="A126103650T" xr:uid="{331157B1-AE08-4693-8FC4-C136A015BEB3}"/>
    <hyperlink ref="I144" location="A126096126F" display="A126096126F" xr:uid="{69AAEF93-A26A-46EE-A1D0-58A91B5B6144}"/>
    <hyperlink ref="J144" location="A126111246R" display="A126111246R" xr:uid="{745A1DF7-5355-4ACF-9707-B31F556CBF41}"/>
    <hyperlink ref="K144" location="A126103686V" display="A126103686V" xr:uid="{669A02F9-E650-4FEC-9D7A-57737BF99CC6}"/>
    <hyperlink ref="I145" location="A126096162R" display="A126096162R" xr:uid="{375851F2-9BD5-41B1-8796-17176126D83C}"/>
    <hyperlink ref="J145" location="A126111282X" display="A126111282X" xr:uid="{1BA4252D-2431-4EAB-A942-C2E7146C5845}"/>
    <hyperlink ref="K145" location="A126103722T" display="A126103722T" xr:uid="{DD25A08C-6DA8-40C6-A281-84895E8140FF}"/>
    <hyperlink ref="I146" location="A126096214F" display="A126096214F" xr:uid="{A10ADEA4-7B1B-4B68-BA1F-6BDD13A6F82C}"/>
    <hyperlink ref="J146" location="A126111334R" display="A126111334R" xr:uid="{1590AC7C-0777-4A7F-AE8A-EEBEB9B67C57}"/>
    <hyperlink ref="K146" location="A126103774V" display="A126103774V" xr:uid="{C46826D9-B6B3-4202-86E2-58DFC6094EBB}"/>
    <hyperlink ref="I147" location="A126096086X" display="A126096086X" xr:uid="{5EA8E3D5-016A-4420-A8B8-1ECC20549615}"/>
    <hyperlink ref="J147" location="A126111206W" display="A126111206W" xr:uid="{BAB6C262-97A3-4406-A6CD-4BCF332869EC}"/>
    <hyperlink ref="K147" location="A126103646A" display="A126103646A" xr:uid="{523CD2F8-2FEA-4803-999E-C251F7372BC0}"/>
    <hyperlink ref="I148" location="A126096166X" display="A126096166X" xr:uid="{A6BF7144-99CC-48C2-A16A-095A34CAC62B}"/>
    <hyperlink ref="J148" location="A126111286J" display="A126111286J" xr:uid="{8F197663-AD94-4F18-A5EE-FCEED792E0DE}"/>
    <hyperlink ref="K148" location="A126103726A" display="A126103726A" xr:uid="{8028370B-26B1-4CEC-8DD6-67112B06B0D1}"/>
    <hyperlink ref="I149" location="A126096178J" display="A126096178J" xr:uid="{649DBAF5-7656-4AF0-9D76-B97683E58727}"/>
    <hyperlink ref="J149" location="A126111298T" display="A126111298T" xr:uid="{BA14EFF7-D897-4E35-B122-FC1F503E6289}"/>
    <hyperlink ref="K149" location="A126103738K" display="A126103738K" xr:uid="{AA9153F1-AE78-4311-B65F-26771CC5E844}"/>
    <hyperlink ref="I150" location="A126096110L" display="A126096110L" xr:uid="{63EE9D2F-740F-4426-8A57-D4EC4D38B39B}"/>
    <hyperlink ref="J150" location="A126111230W" display="A126111230W" xr:uid="{774BC80E-043F-481E-B11E-1E439DF730EE}"/>
    <hyperlink ref="K150" location="A126103670A" display="A126103670A" xr:uid="{8F268040-C851-4F86-9A4E-7327F903E65B}"/>
    <hyperlink ref="I151" location="A126096094X" display="A126096094X" xr:uid="{0902FD2E-727F-424C-B097-010057BB9CE3}"/>
    <hyperlink ref="J151" location="A126111214W" display="A126111214W" xr:uid="{EF1C0A95-C8CF-40DA-8632-08CF4605FA6A}"/>
    <hyperlink ref="K151" location="A126103654A" display="A126103654A" xr:uid="{8437A3CE-C0CD-435E-8CA4-F331091416B5}"/>
    <hyperlink ref="I152" location="A126096130W" display="A126096130W" xr:uid="{940CA208-1D8E-4520-A9E6-FA461170B2AB}"/>
    <hyperlink ref="J152" location="A126111250F" display="A126111250F" xr:uid="{5819BC86-21D0-42FB-B8B6-4C53FD416944}"/>
    <hyperlink ref="K152" location="A126103690K" display="A126103690K" xr:uid="{AE312D80-F7FE-4DA1-AE02-75DFD6732FB4}"/>
    <hyperlink ref="I153" location="A126096106W" display="A126096106W" xr:uid="{CFF000D8-C970-4A32-A035-53A369D889E5}"/>
    <hyperlink ref="J153" location="A126111226F" display="A126111226F" xr:uid="{A1CC72DB-5066-419C-9D82-C8FBB3044198}"/>
    <hyperlink ref="K153" location="A126103666K" display="A126103666K" xr:uid="{C5AF060E-8B54-404B-8A77-04B69EB07FFC}"/>
    <hyperlink ref="I154" location="A126096134F" display="A126096134F" xr:uid="{3E22DAA1-4C0B-48B1-AC90-7A64A7DF7CCE}"/>
    <hyperlink ref="J154" location="A126111254R" display="A126111254R" xr:uid="{46353D8E-E17E-4648-ABE6-79A0A6A1FB85}"/>
    <hyperlink ref="K154" location="A126103694V" display="A126103694V" xr:uid="{E320B741-70D8-46F0-A78A-BD9DCA736E90}"/>
    <hyperlink ref="I155" location="A126096114W" display="A126096114W" xr:uid="{784E3858-3817-4D73-A11F-A90954DAB15C}"/>
    <hyperlink ref="J155" location="A126111234F" display="A126111234F" xr:uid="{A048F193-DB54-4AE9-9732-C2FDD03402CD}"/>
    <hyperlink ref="K155" location="A126103674K" display="A126103674K" xr:uid="{69102074-8DB7-4911-AD13-9637EA44A6CB}"/>
    <hyperlink ref="L121" location="A126099962T" display="A126099962T" xr:uid="{8FDDC399-B0CF-4945-813E-EE36CB785ECA}"/>
    <hyperlink ref="M121" location="A126115082C" display="A126115082C" xr:uid="{B71AB076-01F8-4FCA-84BB-8C4DFD4AFABD}"/>
    <hyperlink ref="N121" location="A126107522W" display="A126107522W" xr:uid="{E8D472B7-543A-4FAE-9699-4D29C1922672}"/>
    <hyperlink ref="L122" location="A126099918J" display="A126099918J" xr:uid="{2373E34C-58E6-46E8-806A-1FA0AAD0990B}"/>
    <hyperlink ref="M122" location="A126115038V" display="A126115038V" xr:uid="{2ADEF8DD-3122-4119-B976-2C23D2D40CDA}"/>
    <hyperlink ref="N122" location="A126107478X" display="A126107478X" xr:uid="{E93F92F4-914F-4336-8E05-335090902D1C}"/>
    <hyperlink ref="L123" location="A126099966A" display="A126099966A" xr:uid="{5F19DC80-232F-4B73-A3AD-58825F02E108}"/>
    <hyperlink ref="M123" location="A126115086L" display="A126115086L" xr:uid="{8A49E503-DF43-4767-B631-CBCE23C60152}"/>
    <hyperlink ref="N123" location="A126107526F" display="A126107526F" xr:uid="{4D35DB76-D5EE-4E62-989A-24D15FE1C767}"/>
    <hyperlink ref="L124" location="A126099970T" display="A126099970T" xr:uid="{F88D740B-348F-4A79-A3EC-7412C8FF561C}"/>
    <hyperlink ref="M124" location="A126115090C" display="A126115090C" xr:uid="{B499AAD4-B1D8-4505-8F33-54076F053D18}"/>
    <hyperlink ref="N124" location="A126107530W" display="A126107530W" xr:uid="{4B3BA4EA-C070-4192-AC48-BC390B00E644}"/>
    <hyperlink ref="L125" location="A126099922X" display="A126099922X" xr:uid="{911DA2BD-563E-46FF-B08A-1C2030E184BB}"/>
    <hyperlink ref="M125" location="A126115042K" display="A126115042K" xr:uid="{4375161A-9577-4A4A-BFA0-0771E9A515DE}"/>
    <hyperlink ref="N125" location="A126107482R" display="A126107482R" xr:uid="{F386DC96-0BDB-4626-A308-5E34EB9D0ED4}"/>
    <hyperlink ref="L126" location="A126099926J" display="A126099926J" xr:uid="{E9F5E3C6-03FC-4DF6-9D39-922E9F0FA55E}"/>
    <hyperlink ref="M126" location="A126115046V" display="A126115046V" xr:uid="{9BD4911E-7CE1-42DA-8332-73FF8AA7D0F0}"/>
    <hyperlink ref="N126" location="A126107486X" display="A126107486X" xr:uid="{08A2B065-4EA0-430E-A2B3-4AF8BD2F5CF7}"/>
    <hyperlink ref="L127" location="A126099950J" display="A126099950J" xr:uid="{F6137BF2-EE91-4268-93BC-9A05D728E150}"/>
    <hyperlink ref="M127" location="A126115070V" display="A126115070V" xr:uid="{9AC2C75E-8E80-40A4-9B5B-B53568AD8E60}"/>
    <hyperlink ref="N127" location="A126107510L" display="A126107510L" xr:uid="{1E75AE5D-35E3-4BFC-BA36-EA3BAEB4ACA5}"/>
    <hyperlink ref="L128" location="A126099898K" display="A126099898K" xr:uid="{7188365D-CAE8-4A3D-8E97-7EB726500866}"/>
    <hyperlink ref="M128" location="A126115018K" display="A126115018K" xr:uid="{7D51DA5D-91CE-484A-87A7-EE000D2A4927}"/>
    <hyperlink ref="N128" location="A126107458R" display="A126107458R" xr:uid="{4B081D9A-FC1B-426C-9D90-4BF357EC3895}"/>
    <hyperlink ref="L129" location="A126099974A" display="A126099974A" xr:uid="{FAAD29A9-9425-430F-A42B-33597E7807B8}"/>
    <hyperlink ref="M129" location="A126115094L" display="A126115094L" xr:uid="{3160E279-F34F-43F1-A495-4523DEC304C0}"/>
    <hyperlink ref="N129" location="A126107534F" display="A126107534F" xr:uid="{0FAC20DB-E31A-485C-9898-2CA70A359B89}"/>
    <hyperlink ref="L130" location="A126099954T" display="A126099954T" xr:uid="{953B39A2-E51A-4495-8EF7-3BD6267BC398}"/>
    <hyperlink ref="M130" location="A126115074C" display="A126115074C" xr:uid="{409D3CB6-957E-43FF-BD77-A3B9D7A00CA9}"/>
    <hyperlink ref="N130" location="A126107514W" display="A126107514W" xr:uid="{830A2AE9-2F04-4E49-A86A-5B8AF054D81A}"/>
    <hyperlink ref="L131" location="A126099986K" display="A126099986K" xr:uid="{C15D8CC6-A5BE-41B7-8517-D922E0424248}"/>
    <hyperlink ref="M131" location="A126115106K" display="A126115106K" xr:uid="{81C52AF8-218E-4396-A18F-49C21B7663EB}"/>
    <hyperlink ref="N131" location="A126107546R" display="A126107546R" xr:uid="{B39EBD14-ABB0-43E9-8298-0C9DD510523A}"/>
    <hyperlink ref="L132" location="A126099902R" display="A126099902R" xr:uid="{8E1B2505-BCEF-407F-A4F3-EFE18642F612}"/>
    <hyperlink ref="M132" location="A126115022A" display="A126115022A" xr:uid="{132168BF-9AE7-47D5-8DF1-195D17404E9A}"/>
    <hyperlink ref="N132" location="A126107462F" display="A126107462F" xr:uid="{C5CFFABF-A3CD-4D6C-BED8-F567F020731F}"/>
    <hyperlink ref="L133" location="A126099858T" display="A126099858T" xr:uid="{2EC70E78-F2F7-4874-9DAD-FA7A9BE10E08}"/>
    <hyperlink ref="M133" location="A126114978A" display="A126114978A" xr:uid="{D0655FEF-1439-4D6C-B17D-79053071B1D7}"/>
    <hyperlink ref="N133" location="A126107418W" display="A126107418W" xr:uid="{7104D1C8-CF95-4DBF-BFC3-214AE6E430BD}"/>
    <hyperlink ref="L134" location="A126099878A" display="A126099878A" xr:uid="{1865D4E7-2BB2-462C-A101-B5979546F610}"/>
    <hyperlink ref="M134" location="A126114998K" display="A126114998K" xr:uid="{F989EFA8-F33C-488A-BA26-0862AE1DF6AF}"/>
    <hyperlink ref="N134" location="A126107438F" display="A126107438F" xr:uid="{11F178BC-395D-4AFC-8E6C-7427D8DCF25D}"/>
    <hyperlink ref="L135" location="A126099930X" display="A126099930X" xr:uid="{A127420D-97B3-495A-8497-035B591FA896}"/>
    <hyperlink ref="M135" location="A126115050K" display="A126115050K" xr:uid="{358B05E0-906D-4471-9FFD-7C032D746C9B}"/>
    <hyperlink ref="N135" location="A126107490R" display="A126107490R" xr:uid="{160737C0-6B76-4D2F-AEB3-137296502AD4}"/>
    <hyperlink ref="L136" location="A126099882T" display="A126099882T" xr:uid="{86A571FB-36FF-46F3-BD08-13C9661F1BD5}"/>
    <hyperlink ref="M136" location="A126115002T" display="A126115002T" xr:uid="{AA498A3A-639A-4A35-9FAF-F4A8D1EEAE41}"/>
    <hyperlink ref="N136" location="A126107442W" display="A126107442W" xr:uid="{A6503D42-7B3D-4330-BA44-676BD9610C66}"/>
    <hyperlink ref="L137" location="A126099934J" display="A126099934J" xr:uid="{B09DC3DE-A5F3-4BBD-BCBC-5C3B72334955}"/>
    <hyperlink ref="M137" location="A126115054V" display="A126115054V" xr:uid="{861F0B05-9E1D-4672-A614-C0F2C1A7CA61}"/>
    <hyperlink ref="N137" location="A126107494X" display="A126107494X" xr:uid="{91CA86BB-4267-4C36-B780-258A20B6903B}"/>
    <hyperlink ref="L138" location="A126099938T" display="A126099938T" xr:uid="{03864C3F-5C54-4494-AC70-334DF70CC90A}"/>
    <hyperlink ref="M138" location="A126115058C" display="A126115058C" xr:uid="{663AA6C1-858F-436F-B079-3CC272AB6B41}"/>
    <hyperlink ref="N138" location="A126107498J" display="A126107498J" xr:uid="{0FCAE7B3-6F43-4DF5-8079-B9C620F7051E}"/>
    <hyperlink ref="L139" location="A126099990A" display="A126099990A" xr:uid="{45641B84-E588-43FA-A8EF-CC675CA10F53}"/>
    <hyperlink ref="M139" location="A126115110A" display="A126115110A" xr:uid="{7E6DBD12-81C0-4517-9998-7A7F08727EB4}"/>
    <hyperlink ref="N139" location="A126107550F" display="A126107550F" xr:uid="{AC3FD6DB-1FEC-4F47-9940-F0910100ED3B}"/>
    <hyperlink ref="L140" location="A126099862J" display="A126099862J" xr:uid="{EF38388A-D958-427E-8907-33B96D3E1FE2}"/>
    <hyperlink ref="M140" location="A126114982T" display="A126114982T" xr:uid="{386C63D4-A8F0-46BB-A6E1-E50E95DB706D}"/>
    <hyperlink ref="N140" location="A126107422L" display="A126107422L" xr:uid="{AD192F2D-7F08-437E-BF43-4F16D09270DB}"/>
    <hyperlink ref="L141" location="A126099978K" display="A126099978K" xr:uid="{5BB45FD7-6847-44C9-ADEF-2C0A0B24BA74}"/>
    <hyperlink ref="M141" location="A126115098W" display="A126115098W" xr:uid="{7425DB2F-1CB9-4DA3-BC27-5FA4495F6286}"/>
    <hyperlink ref="N141" location="A126107538R" display="A126107538R" xr:uid="{73B1B405-8934-4A04-BD67-B17587B70A2E}"/>
    <hyperlink ref="L142" location="A126099982A" display="A126099982A" xr:uid="{EBBEBC4A-73DA-4232-B890-CA31E32776ED}"/>
    <hyperlink ref="M142" location="A126115102A" display="A126115102A" xr:uid="{8C096689-A858-4FFA-8123-3F934DCC3D1A}"/>
    <hyperlink ref="N142" location="A126107542F" display="A126107542F" xr:uid="{5ABBF526-0AF1-4F8C-9618-B9221648C6A0}"/>
    <hyperlink ref="L143" location="A126099870J" display="A126099870J" xr:uid="{CBFDBA3B-D4B5-424C-9558-4F99AB17F25A}"/>
    <hyperlink ref="M143" location="A126114990T" display="A126114990T" xr:uid="{9D7B8BB2-9FFD-4C09-8762-919F0F411105}"/>
    <hyperlink ref="N143" location="A126107430L" display="A126107430L" xr:uid="{03C9ED17-1401-4D90-8596-B459D8C69774}"/>
    <hyperlink ref="L144" location="A126099906X" display="A126099906X" xr:uid="{4E349939-9E55-4350-A0FA-D4E2C553BB56}"/>
    <hyperlink ref="M144" location="A126115026K" display="A126115026K" xr:uid="{4CD8BBBD-781C-4EE2-A883-E018A22ED914}"/>
    <hyperlink ref="N144" location="A126107466R" display="A126107466R" xr:uid="{07F4CEC6-5D0A-40CF-ABC5-F6FBC4B079F7}"/>
    <hyperlink ref="L145" location="A126099942J" display="A126099942J" xr:uid="{8EDCBBE9-CA9F-4A28-8F6D-108333D1BE28}"/>
    <hyperlink ref="M145" location="A126115062V" display="A126115062V" xr:uid="{B9B72C35-1726-47FF-906A-0740779ABD9C}"/>
    <hyperlink ref="N145" location="A126107502L" display="A126107502L" xr:uid="{6A2E52CF-8333-4545-8775-DBF72A51AA17}"/>
    <hyperlink ref="L146" location="A126099994K" display="A126099994K" xr:uid="{A0FF123B-147D-4675-A3A7-F475AFAFAE2F}"/>
    <hyperlink ref="M146" location="A126115114K" display="A126115114K" xr:uid="{D0691552-F6E2-42C4-BC4A-D61AC4A9A7A4}"/>
    <hyperlink ref="N146" location="A126107554R" display="A126107554R" xr:uid="{399A40A8-C843-48F5-AE5C-687587DDB6E3}"/>
    <hyperlink ref="L147" location="A126099866T" display="A126099866T" xr:uid="{1A6194A6-C3A9-456B-8424-FD48D7E40EB9}"/>
    <hyperlink ref="M147" location="A126114986A" display="A126114986A" xr:uid="{9C7A39FE-25DF-4C96-84E9-97DDAA40A549}"/>
    <hyperlink ref="N147" location="A126107426W" display="A126107426W" xr:uid="{FD61F229-4C05-4BDD-8FCF-B01345088218}"/>
    <hyperlink ref="L148" location="A126099946T" display="A126099946T" xr:uid="{B87E161D-BFFB-40D6-8965-3C8A2780A81B}"/>
    <hyperlink ref="M148" location="A126115066C" display="A126115066C" xr:uid="{DA61C0B7-3967-45C6-B062-84756A03F4D9}"/>
    <hyperlink ref="N148" location="A126107506W" display="A126107506W" xr:uid="{ED237724-15D2-47B6-804F-969263963AEE}"/>
    <hyperlink ref="L149" location="A126099958A" display="A126099958A" xr:uid="{B88A3375-8731-4534-B68C-32DA3F2EDC40}"/>
    <hyperlink ref="M149" location="A126115078L" display="A126115078L" xr:uid="{5257A967-91CE-422B-8280-D4C93BFEBDB1}"/>
    <hyperlink ref="N149" location="A126107518F" display="A126107518F" xr:uid="{46D62E92-7B5C-4405-9613-EBE9B34EB48F}"/>
    <hyperlink ref="L150" location="A126099890T" display="A126099890T" xr:uid="{E57FEAC2-924A-4ED5-8287-EF183489AB51}"/>
    <hyperlink ref="M150" location="A126115010T" display="A126115010T" xr:uid="{8DDD83D7-B1AB-4BF9-BE3C-CE664778DF09}"/>
    <hyperlink ref="N150" location="A126107450W" display="A126107450W" xr:uid="{4D0003B7-A883-4551-B0CB-2089B170BDAC}"/>
    <hyperlink ref="L151" location="A126099874T" display="A126099874T" xr:uid="{DEA743D1-FB99-4C3A-8474-4A6E76DD76F6}"/>
    <hyperlink ref="M151" location="A126114994A" display="A126114994A" xr:uid="{8329C447-7365-450A-991B-6E3A7E05827F}"/>
    <hyperlink ref="N151" location="A126107434W" display="A126107434W" xr:uid="{4EF9FDE7-8277-42CD-9D3F-A67B1F3B62B9}"/>
    <hyperlink ref="L152" location="A126099910R" display="A126099910R" xr:uid="{8673F936-BFFD-4CA2-AE29-554B0E339E1F}"/>
    <hyperlink ref="M152" location="A126115030A" display="A126115030A" xr:uid="{989D583F-7AC1-43F5-AABC-9D47840D648B}"/>
    <hyperlink ref="N152" location="A126107470F" display="A126107470F" xr:uid="{A5E5C31E-B436-4C9B-8334-D499AC819B28}"/>
    <hyperlink ref="L153" location="A126099886A" display="A126099886A" xr:uid="{4A88645E-CDF4-4EFF-9257-5C4F0265BAF9}"/>
    <hyperlink ref="M153" location="A126115006A" display="A126115006A" xr:uid="{F2342BE5-1F8B-4178-B74B-F1AF0990AC39}"/>
    <hyperlink ref="N153" location="A126107446F" display="A126107446F" xr:uid="{42B38654-1953-4E24-98BE-90D9BFA247C7}"/>
    <hyperlink ref="L154" location="A126099914X" display="A126099914X" xr:uid="{858F6BF5-5114-4DA9-9F7A-51F519610631}"/>
    <hyperlink ref="M154" location="A126115034K" display="A126115034K" xr:uid="{F6B0C70D-6A42-49B0-9FD4-9ADA9B837182}"/>
    <hyperlink ref="N154" location="A126107474R" display="A126107474R" xr:uid="{3A0F9AAF-6CD4-46AF-AB5F-3BAA508162AB}"/>
    <hyperlink ref="L155" location="A126099894A" display="A126099894A" xr:uid="{8CC3DF8C-EF67-465C-BBAC-212A34A9B7ED}"/>
    <hyperlink ref="M155" location="A126115014A" display="A126115014A" xr:uid="{6A3A5608-833A-43F3-A302-695BC1C3EF4D}"/>
    <hyperlink ref="N155" location="A126107454F" display="A126107454F" xr:uid="{45C783C2-1E9D-4D1D-B7BC-F2D47645D3A1}"/>
    <hyperlink ref="O121" location="A126101222K" display="A126101222K" xr:uid="{01A8E063-52AD-4DA6-8963-7262164C60AC}"/>
    <hyperlink ref="P121" location="A126116342F" display="A126116342F" xr:uid="{BC017E8B-1B72-4E71-909F-B581EA76087E}"/>
    <hyperlink ref="Q121" location="A126108782K" display="A126108782K" xr:uid="{82502994-4F83-45DF-AD7C-43ED69205FCB}"/>
    <hyperlink ref="O122" location="A126101178L" display="A126101178L" xr:uid="{E07142F4-7B72-4C01-AA71-02AD4D6FC353}"/>
    <hyperlink ref="P122" location="A126116298J" display="A126116298J" xr:uid="{C955C465-EBB5-4AFC-8342-E72D8AC189C7}"/>
    <hyperlink ref="Q122" location="A126108738A" display="A126108738A" xr:uid="{EB9CA624-68BC-4F02-B55E-943395253659}"/>
    <hyperlink ref="O123" location="A126101226V" display="A126101226V" xr:uid="{B082BB9E-5C92-4D08-B1C3-6AB35A34A3A9}"/>
    <hyperlink ref="P123" location="A126116346R" display="A126116346R" xr:uid="{FF12CAE7-F214-47A9-BB15-FB139656488B}"/>
    <hyperlink ref="Q123" location="A126108786V" display="A126108786V" xr:uid="{9AD7795A-A888-459F-8FC9-16A828BF323B}"/>
    <hyperlink ref="O124" location="A126101230K" display="A126101230K" xr:uid="{DD7068C9-EFE6-444A-80BF-34C00D2F9C1A}"/>
    <hyperlink ref="P124" location="A126116350F" display="A126116350F" xr:uid="{A9BCD2BB-98E8-4C1E-9A77-5300D6BCDADB}"/>
    <hyperlink ref="Q124" location="A126108790K" display="A126108790K" xr:uid="{8A7F2134-695A-437A-A400-A616C735C4D2}"/>
    <hyperlink ref="O125" location="A126101182C" display="A126101182C" xr:uid="{630972A0-687A-4CB9-B2EB-EB2429D85A1D}"/>
    <hyperlink ref="P125" location="A126116302L" display="A126116302L" xr:uid="{A05F888E-6DA2-4392-A8E3-07F307276302}"/>
    <hyperlink ref="Q125" location="A126108742T" display="A126108742T" xr:uid="{8379DCA3-7B66-4FC4-BC5E-D444F93D4009}"/>
    <hyperlink ref="O126" location="A126101186L" display="A126101186L" xr:uid="{1BD0F63A-E058-4989-890E-7E6A13E2FD3C}"/>
    <hyperlink ref="P126" location="A126116306W" display="A126116306W" xr:uid="{75A177AD-C285-4B52-A90A-E0A0294E5EB1}"/>
    <hyperlink ref="Q126" location="A126108746A" display="A126108746A" xr:uid="{9931F31E-9685-4204-AD60-04196DD2649A}"/>
    <hyperlink ref="O127" location="A126101210A" display="A126101210A" xr:uid="{A891E500-5D65-46C4-AD0F-B5C393B74BC3}"/>
    <hyperlink ref="P127" location="A126116330W" display="A126116330W" xr:uid="{F08F955D-D92D-45A4-AFE2-B7776F134B70}"/>
    <hyperlink ref="Q127" location="A126108770A" display="A126108770A" xr:uid="{3A12B83B-C704-4BAB-AAA1-20F27D1F0C16}"/>
    <hyperlink ref="O128" location="A126101158C" display="A126101158C" xr:uid="{B915348B-0E82-44E4-92CC-7E3A7CA8B012}"/>
    <hyperlink ref="P128" location="A126116278X" display="A126116278X" xr:uid="{5B034C3E-2DFD-43BF-A871-95FB85287599}"/>
    <hyperlink ref="Q128" location="A126108718T" display="A126108718T" xr:uid="{0F070869-F954-4CC5-B89A-433DDA1BC44E}"/>
    <hyperlink ref="O129" location="A126101234V" display="A126101234V" xr:uid="{E8A793F5-00FD-4D77-BDD3-EE7DEEF1C8D5}"/>
    <hyperlink ref="P129" location="A126116354R" display="A126116354R" xr:uid="{C7E6DC9A-E9D3-4126-ABE5-B994F834E496}"/>
    <hyperlink ref="Q129" location="A126108794V" display="A126108794V" xr:uid="{CD527DBF-5C55-41E4-BDCE-CB0AFAD3CC12}"/>
    <hyperlink ref="O130" location="A126101214K" display="A126101214K" xr:uid="{8F5F9648-F588-47EC-9197-CDFC0E08278F}"/>
    <hyperlink ref="P130" location="A126116334F" display="A126116334F" xr:uid="{5D7649DC-9A67-4C42-9CEB-881FA293FBE8}"/>
    <hyperlink ref="Q130" location="A126108774K" display="A126108774K" xr:uid="{9A7E6E21-2524-4375-8468-51116BA516D4}"/>
    <hyperlink ref="O131" location="A126101246C" display="A126101246C" xr:uid="{0FEC40DD-8D3C-4F2E-BEC7-9349400CE11E}"/>
    <hyperlink ref="P131" location="A126116366X" display="A126116366X" xr:uid="{C4FCCAA4-3D08-443C-877F-276A9A80F944}"/>
    <hyperlink ref="Q131" location="A126108806T" display="A126108806T" xr:uid="{924C8CAC-9A26-4B7E-9CA9-EB635C4F3FAB}"/>
    <hyperlink ref="O132" location="A126101162V" display="A126101162V" xr:uid="{7A0C3299-E3BB-4BC3-BD0D-A770E4F6DBC0}"/>
    <hyperlink ref="P132" location="A126116282R" display="A126116282R" xr:uid="{993E6BC0-F94F-4932-A93E-13413601FEA4}"/>
    <hyperlink ref="Q132" location="A126108722J" display="A126108722J" xr:uid="{223462FE-699E-416A-987A-F75EB1D78F16}"/>
    <hyperlink ref="O133" location="A126101118K" display="A126101118K" xr:uid="{04323289-6853-49A9-BC22-BFA5437C152C}"/>
    <hyperlink ref="P133" location="A126116238F" display="A126116238F" xr:uid="{FAD1A7B9-AD44-4DD9-AA0A-DA35DADF6B6C}"/>
    <hyperlink ref="Q133" location="A126108678K" display="A126108678K" xr:uid="{55DEE51A-A860-4D09-82F0-B8CA32933C59}"/>
    <hyperlink ref="O134" location="A126101138V" display="A126101138V" xr:uid="{960438F6-57D0-4D1E-B8BE-A982FB24508A}"/>
    <hyperlink ref="P134" location="A126116258R" display="A126116258R" xr:uid="{6C50B6DF-C245-49CD-A159-667C5988FE49}"/>
    <hyperlink ref="Q134" location="A126108698V" display="A126108698V" xr:uid="{24142E40-5920-4C3F-90C7-083627044125}"/>
    <hyperlink ref="O135" location="A126101190C" display="A126101190C" xr:uid="{D2D74533-CA88-4D85-BFD5-44FD1D1DF165}"/>
    <hyperlink ref="P135" location="A126116310L" display="A126116310L" xr:uid="{ACEF66A1-7341-45B3-97E1-FD499AE5F60A}"/>
    <hyperlink ref="Q135" location="A126108750T" display="A126108750T" xr:uid="{5167341C-1CAE-432B-9EB4-01DC1536D922}"/>
    <hyperlink ref="O136" location="A126101142K" display="A126101142K" xr:uid="{C757CC57-9D8A-4CFD-BDC1-96E096C2FB48}"/>
    <hyperlink ref="P136" location="A126116262F" display="A126116262F" xr:uid="{A53E986A-BF27-4E0A-B395-0BC6647F71D5}"/>
    <hyperlink ref="Q136" location="A126108702X" display="A126108702X" xr:uid="{7B53D648-7E26-475A-A59F-34E7D996D5DA}"/>
    <hyperlink ref="O137" location="A126101194L" display="A126101194L" xr:uid="{3D6359FD-A67E-4038-BDA5-07D6368C8080}"/>
    <hyperlink ref="P137" location="A126116314W" display="A126116314W" xr:uid="{4608E306-63A0-46CC-A285-9379A443E413}"/>
    <hyperlink ref="Q137" location="A126108754A" display="A126108754A" xr:uid="{7C374EE3-4B09-4279-B2EB-0E82B3BE94E6}"/>
    <hyperlink ref="O138" location="A126101198W" display="A126101198W" xr:uid="{0EFFD837-ACCC-43DD-A6FB-8FD18BB8E62D}"/>
    <hyperlink ref="P138" location="A126116318F" display="A126116318F" xr:uid="{185B0297-370E-4D41-B83D-593A13BF2327}"/>
    <hyperlink ref="Q138" location="A126108758K" display="A126108758K" xr:uid="{09FBAF60-8961-466D-819B-66D9CF8335F7}"/>
    <hyperlink ref="O139" location="A126101250V" display="A126101250V" xr:uid="{A6613F18-AB33-4D8D-BF23-2DCE328E81B7}"/>
    <hyperlink ref="P139" location="A126116370R" display="A126116370R" xr:uid="{BCF4B8CF-4020-45FD-A1A5-84FD71F7DE09}"/>
    <hyperlink ref="Q139" location="A126108810J" display="A126108810J" xr:uid="{7EDF8BAB-3A2D-4124-B3B7-5C808C54038C}"/>
    <hyperlink ref="O140" location="A126101122A" display="A126101122A" xr:uid="{3D0C30D8-6104-455D-AB33-CB4C8A4B25D5}"/>
    <hyperlink ref="P140" location="A126116242W" display="A126116242W" xr:uid="{E098C1BA-20E4-49A3-B013-83ADFB0B32B8}"/>
    <hyperlink ref="Q140" location="A126108682A" display="A126108682A" xr:uid="{44085F3D-7432-49FC-A2D5-403402999D11}"/>
    <hyperlink ref="O141" location="A126101238C" display="A126101238C" xr:uid="{990A8D5C-10C5-4800-A923-5F27BB630CDF}"/>
    <hyperlink ref="P141" location="A126116358X" display="A126116358X" xr:uid="{CF7D6845-43E6-44D7-BDB6-57130D87557C}"/>
    <hyperlink ref="Q141" location="A126108798C" display="A126108798C" xr:uid="{C319DC79-244B-4ACF-BD3A-D48C57C8A7E8}"/>
    <hyperlink ref="O142" location="A126101242V" display="A126101242V" xr:uid="{87557B0C-6AFA-467C-8395-D4FD9ABD59FC}"/>
    <hyperlink ref="P142" location="A126116362R" display="A126116362R" xr:uid="{F002E621-1B96-4F2F-A6EE-6F6C87F36217}"/>
    <hyperlink ref="Q142" location="A126108802J" display="A126108802J" xr:uid="{D4E14C07-DD22-4F05-BE81-44286F1BC8AE}"/>
    <hyperlink ref="O143" location="A126101130A" display="A126101130A" xr:uid="{8BFF355D-065F-4359-8BBD-346315C877FB}"/>
    <hyperlink ref="P143" location="A126116250W" display="A126116250W" xr:uid="{AE78ACFD-9CAF-472E-9AB8-B136C65F8DA0}"/>
    <hyperlink ref="Q143" location="A126108690A" display="A126108690A" xr:uid="{86985E35-83D7-473A-92C1-210C26486605}"/>
    <hyperlink ref="O144" location="A126101166C" display="A126101166C" xr:uid="{39BA8AC8-D6FA-4271-9DFF-D4F53FADFB98}"/>
    <hyperlink ref="P144" location="A126116286X" display="A126116286X" xr:uid="{34F007F6-D6F6-4802-BCC2-AF761FC4669C}"/>
    <hyperlink ref="Q144" location="A126108726T" display="A126108726T" xr:uid="{91BEBDFF-107D-43BF-AF46-66EE6D421A94}"/>
    <hyperlink ref="O145" location="A126101202A" display="A126101202A" xr:uid="{5B40D48A-897C-4259-986F-F6D7B1F0DC3F}"/>
    <hyperlink ref="P145" location="A126116322W" display="A126116322W" xr:uid="{F6C1F0B1-0E9B-4174-963B-8AA34656741B}"/>
    <hyperlink ref="Q145" location="A126108762A" display="A126108762A" xr:uid="{BF9F6E4D-9CB9-40E6-81FF-E8A04250DEE1}"/>
    <hyperlink ref="O146" location="A126101254C" display="A126101254C" xr:uid="{9E8C7013-D2A5-44B3-96EC-C60058150C9F}"/>
    <hyperlink ref="P146" location="A126116374X" display="A126116374X" xr:uid="{33223A6B-9CF3-49A4-B256-8CA96C7694B6}"/>
    <hyperlink ref="Q146" location="A126108814T" display="A126108814T" xr:uid="{BF08ABCC-B3F8-4A29-BDD5-07F57B93493C}"/>
    <hyperlink ref="O147" location="A126101126K" display="A126101126K" xr:uid="{7BDD141C-39A2-484C-AC80-699DCFB772EC}"/>
    <hyperlink ref="P147" location="A126116246F" display="A126116246F" xr:uid="{C5BE3D74-8559-4F5B-A150-0489ED1F9AF9}"/>
    <hyperlink ref="Q147" location="A126108686K" display="A126108686K" xr:uid="{0F45E849-3BF9-44D3-862E-204AF285B665}"/>
    <hyperlink ref="O148" location="A126101206K" display="A126101206K" xr:uid="{FCCCAFB1-87A0-473C-91D1-8F4159D24FCB}"/>
    <hyperlink ref="P148" location="A126116326F" display="A126116326F" xr:uid="{7E991CCA-3AFD-4A25-B6F3-E86DA826B33F}"/>
    <hyperlink ref="Q148" location="A126108766K" display="A126108766K" xr:uid="{3B76624B-1F24-4F26-A41A-6920134F2211}"/>
    <hyperlink ref="O149" location="A126101218V" display="A126101218V" xr:uid="{1A6CA057-6DCA-4728-82DB-0A9680940040}"/>
    <hyperlink ref="P149" location="A126116338R" display="A126116338R" xr:uid="{6F438A58-54A5-43C0-82CF-642437BDD74C}"/>
    <hyperlink ref="Q149" location="A126108778V" display="A126108778V" xr:uid="{02C69229-D218-4682-B1BB-7E831430AB19}"/>
    <hyperlink ref="O150" location="A126101150K" display="A126101150K" xr:uid="{C7875E5B-7A81-4C9A-ABA9-C1DE9BDC0DC9}"/>
    <hyperlink ref="P150" location="A126116270F" display="A126116270F" xr:uid="{FF5F8F56-998D-4DDF-BE0E-817F510CA894}"/>
    <hyperlink ref="Q150" location="A126108710X" display="A126108710X" xr:uid="{52B611E2-F824-4D46-B3C3-4428FB53432C}"/>
    <hyperlink ref="O151" location="A126101134K" display="A126101134K" xr:uid="{1CB75375-8C17-402B-9E8E-262E4A0F7BA6}"/>
    <hyperlink ref="P151" location="A126116254F" display="A126116254F" xr:uid="{283F44F3-C17C-418B-80B2-7AACBF22C026}"/>
    <hyperlink ref="Q151" location="A126108694K" display="A126108694K" xr:uid="{6D25FE0A-3716-4108-BAD5-CC70ABBF05EC}"/>
    <hyperlink ref="O152" location="A126101170V" display="A126101170V" xr:uid="{5D6EB9DF-7BDB-41B5-B754-44A9223D8472}"/>
    <hyperlink ref="P152" location="A126116290R" display="A126116290R" xr:uid="{7D24CBFA-9771-49BF-966F-C7A438B3E693}"/>
    <hyperlink ref="Q152" location="A126108730J" display="A126108730J" xr:uid="{9BA58333-BA6C-4DCE-A27B-920D2C7CBFDB}"/>
    <hyperlink ref="O153" location="A126101146V" display="A126101146V" xr:uid="{05E8A022-AF2F-46AD-8A30-6035E8F48DB5}"/>
    <hyperlink ref="P153" location="A126116266R" display="A126116266R" xr:uid="{018B23FD-DB8F-465D-8F88-E32DE9ED5C75}"/>
    <hyperlink ref="Q153" location="A126108706J" display="A126108706J" xr:uid="{D8537074-52D5-425B-9C33-EC3519D5D837}"/>
    <hyperlink ref="O154" location="A126101174C" display="A126101174C" xr:uid="{5EA99E02-6433-44B6-BF51-D6EF9309BCDA}"/>
    <hyperlink ref="P154" location="A126116294X" display="A126116294X" xr:uid="{7F0ED22A-F3C0-430A-AE50-25208F9F8559}"/>
    <hyperlink ref="Q154" location="A126108734T" display="A126108734T" xr:uid="{0B312223-417A-4DB1-AB52-33D8A3111535}"/>
    <hyperlink ref="O155" location="A126101154V" display="A126101154V" xr:uid="{FA11804B-6D8F-400E-B2D2-C78CE45FDFBC}"/>
    <hyperlink ref="P155" location="A126116274R" display="A126116274R" xr:uid="{6C8CE4F7-0F73-4A20-92C6-7C75EA97AED6}"/>
    <hyperlink ref="Q155" location="A126108714J" display="A126108714J" xr:uid="{D0AC469B-C8E6-428C-88AB-DA358F95F9BF}"/>
    <hyperlink ref="R121" location="A126097442A" display="A126097442A" xr:uid="{45DBC7C0-EAA6-4680-913E-CA81B1144C5B}"/>
    <hyperlink ref="S121" location="A126112562K" display="A126112562K" xr:uid="{7CC305E3-07FF-4FAA-AAF7-9576DDAD7997}"/>
    <hyperlink ref="T121" location="A126105002F" display="A126105002F" xr:uid="{1448E680-D53C-44D6-A5A3-CD73347F9DED}"/>
    <hyperlink ref="R122" location="A126097398C" display="A126097398C" xr:uid="{CB7F56D3-487F-465B-A2AE-59366543B411}"/>
    <hyperlink ref="S122" location="A126112518A" display="A126112518A" xr:uid="{4406E8FA-B74B-4B04-AF5B-64D5A55A5820}"/>
    <hyperlink ref="T122" location="A126104958F" display="A126104958F" xr:uid="{724E2A28-E2B9-40F4-AA78-F2CB72849051}"/>
    <hyperlink ref="R123" location="A126097446K" display="A126097446K" xr:uid="{415A4FA9-A83A-4E97-8B14-42033482D04C}"/>
    <hyperlink ref="S123" location="A126112566V" display="A126112566V" xr:uid="{DA99C5ED-4E65-407C-AB74-2319DB9920FC}"/>
    <hyperlink ref="T123" location="A126105006R" display="A126105006R" xr:uid="{2794E3DB-B55B-419D-B614-99431160523C}"/>
    <hyperlink ref="R124" location="A126097450A" display="A126097450A" xr:uid="{9C674D09-618F-46D8-8273-7399E40FF485}"/>
    <hyperlink ref="S124" location="A126112570K" display="A126112570K" xr:uid="{F64AB5D5-6BE8-4759-BD37-D101D988FE05}"/>
    <hyperlink ref="T124" location="A126105010F" display="A126105010F" xr:uid="{7F24A502-BE8D-4557-97D7-4875601AF09D}"/>
    <hyperlink ref="R125" location="A126097402J" display="A126097402J" xr:uid="{465DC02C-77D1-46E3-AE37-CC3360CABC49}"/>
    <hyperlink ref="S125" location="A126112522T" display="A126112522T" xr:uid="{9B0A1B86-39EC-44D8-B99D-4484A7786768}"/>
    <hyperlink ref="T125" location="A126104962W" display="A126104962W" xr:uid="{F4B5BD25-90A5-410D-9461-C4945F7E1BD5}"/>
    <hyperlink ref="R126" location="A126097406T" display="A126097406T" xr:uid="{94F48426-5D30-4FB9-85AD-5BA02F71423F}"/>
    <hyperlink ref="S126" location="A126112526A" display="A126112526A" xr:uid="{495E4311-F637-4785-9CE6-FC28078C17C2}"/>
    <hyperlink ref="T126" location="A126104966F" display="A126104966F" xr:uid="{77003012-0FDE-4BD0-911C-757936A7DBC8}"/>
    <hyperlink ref="R127" location="A126097430T" display="A126097430T" xr:uid="{73C81C69-C189-4302-8149-AB0DEC2DB909}"/>
    <hyperlink ref="S127" location="A126112550A" display="A126112550A" xr:uid="{082D86E4-9D98-4B9C-9FB0-13BE13208A65}"/>
    <hyperlink ref="T127" location="A126104990F" display="A126104990F" xr:uid="{2A1CA2AA-531B-4885-9DC9-B7FB8789F417}"/>
    <hyperlink ref="R128" location="A126097378V" display="A126097378V" xr:uid="{C526B291-3992-46C2-8D1E-897270ABBCC4}"/>
    <hyperlink ref="S128" location="A126112498C" display="A126112498C" xr:uid="{AF60847F-82E2-4741-A526-3A1FDA10BCE0}"/>
    <hyperlink ref="T128" location="A126104938W" display="A126104938W" xr:uid="{A1E94066-B7C5-475A-A860-ED2485C757BB}"/>
    <hyperlink ref="R129" location="A126097454K" display="A126097454K" xr:uid="{CA506C92-6FD8-4A59-9D2B-A5CCF0745DFB}"/>
    <hyperlink ref="S129" location="A126112574V" display="A126112574V" xr:uid="{B19FBFAC-62C4-42E1-A712-E46D808EE23D}"/>
    <hyperlink ref="T129" location="A126105014R" display="A126105014R" xr:uid="{AA107459-2A8F-42BC-8688-71944FB8AC51}"/>
    <hyperlink ref="R130" location="A126097434A" display="A126097434A" xr:uid="{69A5CA51-D95B-4C3C-951C-883947691539}"/>
    <hyperlink ref="S130" location="A126112554K" display="A126112554K" xr:uid="{2CCDB8AB-0661-40B8-9431-01CB4A4C49EC}"/>
    <hyperlink ref="T130" location="A126104994R" display="A126104994R" xr:uid="{1D06056D-642E-43F7-92F2-C0232F0AD930}"/>
    <hyperlink ref="R131" location="A126097466V" display="A126097466V" xr:uid="{1D1A2DA2-7413-400D-88E0-6EA7C4213721}"/>
    <hyperlink ref="S131" location="A126112586C" display="A126112586C" xr:uid="{0ACF9204-2D1E-4C5A-82A9-100E698A4A2E}"/>
    <hyperlink ref="T131" location="A126105026X" display="A126105026X" xr:uid="{D92918CC-7913-4E15-8817-94773A63DFBE}"/>
    <hyperlink ref="R132" location="A126097382K" display="A126097382K" xr:uid="{896070C9-E7C2-4F2B-A5C3-93D0E66E1745}"/>
    <hyperlink ref="S132" location="A126112502J" display="A126112502J" xr:uid="{E83CB8A7-A756-4B3F-AEA7-C3810E9FCD4A}"/>
    <hyperlink ref="T132" location="A126104942L" display="A126104942L" xr:uid="{4C41D625-5BDE-409A-A3FE-FA406F46C36B}"/>
    <hyperlink ref="R133" location="A126097338A" display="A126097338A" xr:uid="{40E01CD1-3B92-4B9A-B9B3-33997867C99C}"/>
    <hyperlink ref="S133" location="A126112458K" display="A126112458K" xr:uid="{187D1E1D-9FAB-4784-AB84-7DE4C8061C4B}"/>
    <hyperlink ref="T133" location="A126104898R" display="A126104898R" xr:uid="{DF1A5D68-BC62-4B96-AC01-FEF9C1174DAA}"/>
    <hyperlink ref="R134" location="A126097358K" display="A126097358K" xr:uid="{11E200F5-B9F7-4493-B34D-880EBB3F21D0}"/>
    <hyperlink ref="S134" location="A126112478V" display="A126112478V" xr:uid="{042E1C81-95AB-4C8A-8640-CABAB167A8E1}"/>
    <hyperlink ref="T134" location="A126104918L" display="A126104918L" xr:uid="{047F5E1E-5E21-4223-82CA-E9E515AD5E18}"/>
    <hyperlink ref="R135" location="A126097410J" display="A126097410J" xr:uid="{F4ACDC7E-6E5B-4444-B7AC-89CDAB7E6786}"/>
    <hyperlink ref="S135" location="A126112530T" display="A126112530T" xr:uid="{AFF13E32-D67A-40DD-830D-C5C7E4829A75}"/>
    <hyperlink ref="T135" location="A126104970W" display="A126104970W" xr:uid="{68E90619-6FD6-4CBD-BB1D-D5D25F18EA59}"/>
    <hyperlink ref="R136" location="A126097362A" display="A126097362A" xr:uid="{E5A8F5C5-90E7-4862-BECB-3D12B87E83D3}"/>
    <hyperlink ref="S136" location="A126112482K" display="A126112482K" xr:uid="{9724DF56-B23D-45C1-AB24-82E2B185385E}"/>
    <hyperlink ref="T136" location="A126104922C" display="A126104922C" xr:uid="{C8F67AD1-76D1-4A15-9A7A-DBE208FF15C4}"/>
    <hyperlink ref="R137" location="A126097414T" display="A126097414T" xr:uid="{3EB5F2C3-9714-4A8E-9CD1-6BDEDDC91DC8}"/>
    <hyperlink ref="S137" location="A126112534A" display="A126112534A" xr:uid="{A7675D61-74A4-416E-9252-743F9ED77989}"/>
    <hyperlink ref="T137" location="A126104974F" display="A126104974F" xr:uid="{02E06145-F4C9-46DE-8E59-8683A6DAF6B3}"/>
    <hyperlink ref="R138" location="A126097418A" display="A126097418A" xr:uid="{2132EC7B-0FFA-49EA-B5DB-7FD164FD905C}"/>
    <hyperlink ref="S138" location="A126112538K" display="A126112538K" xr:uid="{13B4557D-A610-4F22-B209-C8473F07E7CC}"/>
    <hyperlink ref="T138" location="A126104978R" display="A126104978R" xr:uid="{5BA38D0B-C874-49BF-AD6A-321CE6B4D510}"/>
    <hyperlink ref="R139" location="A126097470K" display="A126097470K" xr:uid="{43A2B752-52EB-4C10-AC13-A485317D2F27}"/>
    <hyperlink ref="S139" location="A126112590V" display="A126112590V" xr:uid="{E63F1861-E0CB-4957-9949-8A147DD21917}"/>
    <hyperlink ref="T139" location="A126105030R" display="A126105030R" xr:uid="{AA094ED5-6A53-49FF-8B8D-F74E3FDE8EBC}"/>
    <hyperlink ref="R140" location="A126097342T" display="A126097342T" xr:uid="{B3808E7E-FEED-4591-AA0F-BB5A323D2204}"/>
    <hyperlink ref="S140" location="A126112462A" display="A126112462A" xr:uid="{24B0BB73-E1E8-469F-90D4-AAB486001350}"/>
    <hyperlink ref="T140" location="A126104902V" display="A126104902V" xr:uid="{ED694ACC-8CD4-4921-8F19-8FF6939AB9E4}"/>
    <hyperlink ref="R141" location="A126097458V" display="A126097458V" xr:uid="{23305AD7-E0C4-4386-BB2D-BBBB3AA6526A}"/>
    <hyperlink ref="S141" location="A126112578C" display="A126112578C" xr:uid="{B9C35B35-9D51-42E3-9E1B-6548FA245857}"/>
    <hyperlink ref="T141" location="A126105018X" display="A126105018X" xr:uid="{FFF8CA08-29F1-4D4D-A7FD-2B95DAA33CC1}"/>
    <hyperlink ref="R142" location="A126097462K" display="A126097462K" xr:uid="{7C488EB2-036F-484C-8E28-8481CA602C77}"/>
    <hyperlink ref="S142" location="A126112582V" display="A126112582V" xr:uid="{E85A605B-2020-4979-A26E-52A13C727144}"/>
    <hyperlink ref="T142" location="A126105022R" display="A126105022R" xr:uid="{EDFFE34B-5FF3-4D51-9807-A2A0771957BC}"/>
    <hyperlink ref="R143" location="A126097350T" display="A126097350T" xr:uid="{FB50CBE7-4A39-482F-9D5B-2531DD6F0958}"/>
    <hyperlink ref="S143" location="A126112470A" display="A126112470A" xr:uid="{6D2F205E-7796-443E-890C-3AF4069CF5C9}"/>
    <hyperlink ref="T143" location="A126104910V" display="A126104910V" xr:uid="{D8115B8E-1E29-41EA-BA5F-F11EB2A7661F}"/>
    <hyperlink ref="R144" location="A126097386V" display="A126097386V" xr:uid="{7591544B-D3B7-4E01-9CD4-FA3BF4EB48C4}"/>
    <hyperlink ref="S144" location="A126112506T" display="A126112506T" xr:uid="{1798A4E4-AC4A-498B-886D-0857F1690B2F}"/>
    <hyperlink ref="T144" location="A126104946W" display="A126104946W" xr:uid="{063F3139-10F1-4F81-BC82-41B84F057AFC}"/>
    <hyperlink ref="R145" location="A126097422T" display="A126097422T" xr:uid="{9BC50A33-512A-4AAD-A9E1-D6DB2A0C68D0}"/>
    <hyperlink ref="S145" location="A126112542A" display="A126112542A" xr:uid="{6D00AE97-6000-418F-B201-262AA1162D50}"/>
    <hyperlink ref="T145" location="A126104982F" display="A126104982F" xr:uid="{2A652A4E-5751-4798-95D0-CB8AFE6C6C44}"/>
    <hyperlink ref="R146" location="A126097474V" display="A126097474V" xr:uid="{4D26231D-1902-43CC-9FB2-B23689CBB4E8}"/>
    <hyperlink ref="S146" location="A126112594C" display="A126112594C" xr:uid="{BFD635A0-177D-4C04-A1A3-B97ED6AAEB55}"/>
    <hyperlink ref="T146" location="A126105034X" display="A126105034X" xr:uid="{B22A9451-943B-4DF1-9667-83DD7D7F7F75}"/>
    <hyperlink ref="R147" location="A126097346A" display="A126097346A" xr:uid="{5906D93F-F1AE-4458-96D1-BBDEA405F667}"/>
    <hyperlink ref="S147" location="A126112466K" display="A126112466K" xr:uid="{02901A33-16F6-4CBA-832E-BC1D663B8E6B}"/>
    <hyperlink ref="T147" location="A126104906C" display="A126104906C" xr:uid="{BB522CA9-C1C4-431F-A7A1-95C943141DEE}"/>
    <hyperlink ref="R148" location="A126097426A" display="A126097426A" xr:uid="{6AC051BE-3220-4031-A5DA-027D253C1A5A}"/>
    <hyperlink ref="S148" location="A126112546K" display="A126112546K" xr:uid="{56E1CA6C-52E6-48A0-AA19-4952306E36B6}"/>
    <hyperlink ref="T148" location="A126104986R" display="A126104986R" xr:uid="{29EE85BB-AA16-460C-8BDF-009D955D2B0F}"/>
    <hyperlink ref="R149" location="A126097438K" display="A126097438K" xr:uid="{F2B3A965-89F1-4AAC-AE75-E0F5F17197AA}"/>
    <hyperlink ref="S149" location="A126112558V" display="A126112558V" xr:uid="{9AC55837-F742-406E-BCB9-4C5C94BA9082}"/>
    <hyperlink ref="T149" location="A126104998X" display="A126104998X" xr:uid="{9C7FBE7E-2062-4881-890E-80A232006E9F}"/>
    <hyperlink ref="R150" location="A126097370A" display="A126097370A" xr:uid="{F1D7A871-0010-4BCB-88A1-6CD32B5259A7}"/>
    <hyperlink ref="S150" location="A126112490K" display="A126112490K" xr:uid="{7CBA4E7D-87E6-4956-B7AC-80982F135007}"/>
    <hyperlink ref="T150" location="A126104930C" display="A126104930C" xr:uid="{666BAA69-447B-4E18-A27D-99244C232A9B}"/>
    <hyperlink ref="R151" location="A126097354A" display="A126097354A" xr:uid="{085A5A6A-EC84-45A8-A3A1-17CA0FC7887E}"/>
    <hyperlink ref="S151" location="A126112474K" display="A126112474K" xr:uid="{0A9FADE3-A2EE-40EB-9F67-543C7F093FE3}"/>
    <hyperlink ref="T151" location="A126104914C" display="A126104914C" xr:uid="{C197B3CB-F688-4A72-BE5E-D1C45C63928E}"/>
    <hyperlink ref="R152" location="A126097390K" display="A126097390K" xr:uid="{8D6A8B1B-22BE-42F1-B12D-618F6FB32E17}"/>
    <hyperlink ref="S152" location="A126112510J" display="A126112510J" xr:uid="{243674D4-BBA5-4814-84F1-6526EFED8D72}"/>
    <hyperlink ref="T152" location="A126104950L" display="A126104950L" xr:uid="{ECABFE6D-1CFC-431C-8ED1-349646CB13CA}"/>
    <hyperlink ref="R153" location="A126097366K" display="A126097366K" xr:uid="{8AB61C55-528B-47E5-9546-6D29CB12F6DA}"/>
    <hyperlink ref="S153" location="A126112486V" display="A126112486V" xr:uid="{6F4C612C-FA30-45BA-A69A-93ACD5EF5895}"/>
    <hyperlink ref="T153" location="A126104926L" display="A126104926L" xr:uid="{5B431527-543D-43F3-90D3-735167BB6788}"/>
    <hyperlink ref="R154" location="A126097394V" display="A126097394V" xr:uid="{16B350C3-B894-4B72-996B-D0828875817C}"/>
    <hyperlink ref="S154" location="A126112514T" display="A126112514T" xr:uid="{FF9D5CEA-4813-4FA4-AA51-7B7EC1035BDB}"/>
    <hyperlink ref="T154" location="A126104954W" display="A126104954W" xr:uid="{3CF56D9D-4A84-4264-91B8-6755BF4FB5F9}"/>
    <hyperlink ref="R155" location="A126097374K" display="A126097374K" xr:uid="{A01F3693-D259-4F3C-8057-3E4F83E6411B}"/>
    <hyperlink ref="S155" location="A126112494V" display="A126112494V" xr:uid="{ACFDFF04-95C4-4F0C-826A-CD0F8196DA28}"/>
    <hyperlink ref="T155" location="A126104934L" display="A126104934L" xr:uid="{A453EAE4-15C0-46B3-9AFB-030DE9C002AC}"/>
  </hyperlinks>
  <pageMargins left="0.74803149606299213" right="0.74803149606299213" top="0.98425196850393704" bottom="0.98425196850393704" header="0.51181102362204722" footer="0.51181102362204722"/>
  <pageSetup paperSize="8" scale="62" fitToHeight="0" orientation="portrait"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85117-E9C0-47E0-985B-5FCE888823BF}">
  <sheetPr codeName="Sheet11">
    <pageSetUpPr fitToPage="1"/>
  </sheetPr>
  <dimension ref="A1:AD161"/>
  <sheetViews>
    <sheetView zoomScaleNormal="100" workbookViewId="0">
      <pane ySplit="12" topLeftCell="A13" activePane="bottomLeft" state="frozen"/>
      <selection activeCell="C10" sqref="C10:E10"/>
      <selection pane="bottomLeft" activeCell="C10" sqref="C10:E10"/>
    </sheetView>
  </sheetViews>
  <sheetFormatPr defaultRowHeight="15" customHeight="1"/>
  <cols>
    <col min="1" max="1" width="3" customWidth="1"/>
    <col min="2" max="2" width="77" bestFit="1" customWidth="1"/>
    <col min="3" max="20" width="11" customWidth="1"/>
    <col min="216" max="227" width="9.140625" customWidth="1"/>
    <col min="231" max="231" width="9.140625" customWidth="1"/>
    <col min="472" max="483" width="9.140625" customWidth="1"/>
    <col min="487" max="487" width="9.140625" customWidth="1"/>
    <col min="728" max="739" width="9.140625" customWidth="1"/>
    <col min="743" max="743" width="9.140625" customWidth="1"/>
    <col min="984" max="995" width="9.140625" customWidth="1"/>
    <col min="999" max="999" width="9.140625" customWidth="1"/>
    <col min="1240" max="1251" width="9.140625" customWidth="1"/>
    <col min="1255" max="1255" width="9.140625" customWidth="1"/>
    <col min="1496" max="1507" width="9.140625" customWidth="1"/>
    <col min="1511" max="1511" width="9.140625" customWidth="1"/>
    <col min="1752" max="1763" width="9.140625" customWidth="1"/>
    <col min="1767" max="1767" width="9.140625" customWidth="1"/>
    <col min="2008" max="2019" width="9.140625" customWidth="1"/>
    <col min="2023" max="2023" width="9.140625" customWidth="1"/>
    <col min="2264" max="2275" width="9.140625" customWidth="1"/>
    <col min="2279" max="2279" width="9.140625" customWidth="1"/>
    <col min="2520" max="2531" width="9.140625" customWidth="1"/>
    <col min="2535" max="2535" width="9.140625" customWidth="1"/>
    <col min="2776" max="2787" width="9.140625" customWidth="1"/>
    <col min="2791" max="2791" width="9.140625" customWidth="1"/>
    <col min="3032" max="3043" width="9.140625" customWidth="1"/>
    <col min="3047" max="3047" width="9.140625" customWidth="1"/>
    <col min="3288" max="3299" width="9.140625" customWidth="1"/>
    <col min="3303" max="3303" width="9.140625" customWidth="1"/>
    <col min="3544" max="3555" width="9.140625" customWidth="1"/>
    <col min="3559" max="3559" width="9.140625" customWidth="1"/>
    <col min="3800" max="3811" width="9.140625" customWidth="1"/>
    <col min="3815" max="3815" width="9.140625" customWidth="1"/>
    <col min="4056" max="4067" width="9.140625" customWidth="1"/>
    <col min="4071" max="4071" width="9.140625" customWidth="1"/>
    <col min="4312" max="4323" width="9.140625" customWidth="1"/>
    <col min="4327" max="4327" width="9.140625" customWidth="1"/>
    <col min="4568" max="4579" width="9.140625" customWidth="1"/>
    <col min="4583" max="4583" width="9.140625" customWidth="1"/>
    <col min="4824" max="4835" width="9.140625" customWidth="1"/>
    <col min="4839" max="4839" width="9.140625" customWidth="1"/>
    <col min="5080" max="5091" width="9.140625" customWidth="1"/>
    <col min="5095" max="5095" width="9.140625" customWidth="1"/>
    <col min="5336" max="5347" width="9.140625" customWidth="1"/>
    <col min="5351" max="5351" width="9.140625" customWidth="1"/>
    <col min="5592" max="5603" width="9.140625" customWidth="1"/>
    <col min="5607" max="5607" width="9.140625" customWidth="1"/>
    <col min="5848" max="5859" width="9.140625" customWidth="1"/>
    <col min="5863" max="5863" width="9.140625" customWidth="1"/>
    <col min="6104" max="6115" width="9.140625" customWidth="1"/>
    <col min="6119" max="6119" width="9.140625" customWidth="1"/>
    <col min="6360" max="6371" width="9.140625" customWidth="1"/>
    <col min="6375" max="6375" width="9.140625" customWidth="1"/>
    <col min="6616" max="6627" width="9.140625" customWidth="1"/>
    <col min="6631" max="6631" width="9.140625" customWidth="1"/>
    <col min="6872" max="6883" width="9.140625" customWidth="1"/>
    <col min="6887" max="6887" width="9.140625" customWidth="1"/>
    <col min="7128" max="7139" width="9.140625" customWidth="1"/>
    <col min="7143" max="7143" width="9.140625" customWidth="1"/>
    <col min="7384" max="7395" width="9.140625" customWidth="1"/>
    <col min="7399" max="7399" width="9.140625" customWidth="1"/>
    <col min="7640" max="7651" width="9.140625" customWidth="1"/>
    <col min="7655" max="7655" width="9.140625" customWidth="1"/>
    <col min="7896" max="7907" width="9.140625" customWidth="1"/>
    <col min="7911" max="7911" width="9.140625" customWidth="1"/>
    <col min="8152" max="8163" width="9.140625" customWidth="1"/>
    <col min="8167" max="8167" width="9.140625" customWidth="1"/>
    <col min="8408" max="8419" width="9.140625" customWidth="1"/>
    <col min="8423" max="8423" width="9.140625" customWidth="1"/>
    <col min="8664" max="8675" width="9.140625" customWidth="1"/>
    <col min="8679" max="8679" width="9.140625" customWidth="1"/>
    <col min="8920" max="8931" width="9.140625" customWidth="1"/>
    <col min="8935" max="8935" width="9.140625" customWidth="1"/>
    <col min="9176" max="9187" width="9.140625" customWidth="1"/>
    <col min="9191" max="9191" width="9.140625" customWidth="1"/>
    <col min="9432" max="9443" width="9.140625" customWidth="1"/>
    <col min="9447" max="9447" width="9.140625" customWidth="1"/>
    <col min="9688" max="9699" width="9.140625" customWidth="1"/>
    <col min="9703" max="9703" width="9.140625" customWidth="1"/>
    <col min="9944" max="9955" width="9.140625" customWidth="1"/>
    <col min="9959" max="9959" width="9.140625" customWidth="1"/>
    <col min="10200" max="10211" width="9.140625" customWidth="1"/>
    <col min="10215" max="10215" width="9.140625" customWidth="1"/>
    <col min="10456" max="10467" width="9.140625" customWidth="1"/>
    <col min="10471" max="10471" width="9.140625" customWidth="1"/>
    <col min="10712" max="10723" width="9.140625" customWidth="1"/>
    <col min="10727" max="10727" width="9.140625" customWidth="1"/>
    <col min="10968" max="10979" width="9.140625" customWidth="1"/>
    <col min="10983" max="10983" width="9.140625" customWidth="1"/>
    <col min="11224" max="11235" width="9.140625" customWidth="1"/>
    <col min="11239" max="11239" width="9.140625" customWidth="1"/>
    <col min="11480" max="11491" width="9.140625" customWidth="1"/>
    <col min="11495" max="11495" width="9.140625" customWidth="1"/>
    <col min="11736" max="11747" width="9.140625" customWidth="1"/>
    <col min="11751" max="11751" width="9.140625" customWidth="1"/>
    <col min="11992" max="12003" width="9.140625" customWidth="1"/>
    <col min="12007" max="12007" width="9.140625" customWidth="1"/>
    <col min="12248" max="12259" width="9.140625" customWidth="1"/>
    <col min="12263" max="12263" width="9.140625" customWidth="1"/>
    <col min="12504" max="12515" width="9.140625" customWidth="1"/>
    <col min="12519" max="12519" width="9.140625" customWidth="1"/>
    <col min="12760" max="12771" width="9.140625" customWidth="1"/>
    <col min="12775" max="12775" width="9.140625" customWidth="1"/>
    <col min="13016" max="13027" width="9.140625" customWidth="1"/>
    <col min="13031" max="13031" width="9.140625" customWidth="1"/>
    <col min="13272" max="13283" width="9.140625" customWidth="1"/>
    <col min="13287" max="13287" width="9.140625" customWidth="1"/>
    <col min="13528" max="13539" width="9.140625" customWidth="1"/>
    <col min="13543" max="13543" width="9.140625" customWidth="1"/>
    <col min="13784" max="13795" width="9.140625" customWidth="1"/>
    <col min="13799" max="13799" width="9.140625" customWidth="1"/>
    <col min="14040" max="14051" width="9.140625" customWidth="1"/>
    <col min="14055" max="14055" width="9.140625" customWidth="1"/>
    <col min="14296" max="14307" width="9.140625" customWidth="1"/>
    <col min="14311" max="14311" width="9.140625" customWidth="1"/>
    <col min="14552" max="14563" width="9.140625" customWidth="1"/>
    <col min="14567" max="14567" width="9.140625" customWidth="1"/>
    <col min="14808" max="14819" width="9.140625" customWidth="1"/>
    <col min="14823" max="14823" width="9.140625" customWidth="1"/>
    <col min="15064" max="15075" width="9.140625" customWidth="1"/>
    <col min="15079" max="15079" width="9.140625" customWidth="1"/>
    <col min="15320" max="15331" width="9.140625" customWidth="1"/>
    <col min="15335" max="15335" width="9.140625" customWidth="1"/>
    <col min="15576" max="15587" width="9.140625" customWidth="1"/>
    <col min="15591" max="15591" width="9.140625" customWidth="1"/>
    <col min="15832" max="15843" width="9.140625" customWidth="1"/>
    <col min="15847" max="15847" width="9.140625" customWidth="1"/>
    <col min="16088" max="16099" width="9.140625" customWidth="1"/>
    <col min="16103" max="16103" width="9.140625" customWidth="1"/>
  </cols>
  <sheetData>
    <row r="1" spans="1:20" ht="11.25" customHeight="1">
      <c r="A1" s="31"/>
      <c r="B1" s="31"/>
      <c r="C1" s="31"/>
      <c r="D1" s="31"/>
      <c r="E1" s="31"/>
      <c r="F1" s="31"/>
      <c r="G1" s="31"/>
      <c r="H1" s="31"/>
      <c r="I1" s="31"/>
      <c r="J1" s="31"/>
      <c r="K1" s="31"/>
    </row>
    <row r="2" spans="1:20" ht="15.95" customHeight="1">
      <c r="A2" s="11"/>
      <c r="B2" s="32" t="s">
        <v>2952</v>
      </c>
      <c r="C2" s="12"/>
      <c r="D2" s="12"/>
      <c r="E2" s="12"/>
      <c r="F2" s="12"/>
      <c r="G2" s="12"/>
      <c r="H2" s="12"/>
      <c r="I2" s="12"/>
      <c r="J2" s="12"/>
      <c r="K2" s="12"/>
      <c r="L2" s="32"/>
      <c r="M2" s="12"/>
      <c r="N2" s="12"/>
      <c r="O2" s="12"/>
      <c r="P2" s="12"/>
      <c r="Q2" s="12"/>
      <c r="R2" s="12"/>
      <c r="S2" s="12"/>
      <c r="T2" s="12"/>
    </row>
    <row r="3" spans="1:20" ht="11.25" customHeight="1">
      <c r="A3" s="11"/>
      <c r="B3" s="12"/>
      <c r="C3" s="12"/>
      <c r="D3" s="12"/>
      <c r="E3" s="12"/>
      <c r="F3" s="12"/>
      <c r="G3" s="12"/>
      <c r="H3" s="12"/>
      <c r="I3" s="12"/>
      <c r="J3" s="12"/>
      <c r="K3" s="12"/>
      <c r="L3" s="12"/>
      <c r="M3" s="12"/>
      <c r="N3" s="12"/>
      <c r="O3" s="12"/>
      <c r="P3" s="12"/>
      <c r="Q3" s="12"/>
      <c r="R3" s="12"/>
      <c r="S3" s="12"/>
      <c r="T3" s="12"/>
    </row>
    <row r="4" spans="1:20" ht="11.25" customHeight="1">
      <c r="A4" s="11"/>
      <c r="B4" s="12"/>
      <c r="C4" s="12"/>
      <c r="D4" s="12"/>
      <c r="E4" s="12"/>
      <c r="F4" s="12"/>
      <c r="G4" s="12"/>
      <c r="H4" s="12"/>
      <c r="I4" s="12"/>
      <c r="J4" s="12"/>
      <c r="K4" s="12"/>
      <c r="L4" s="12"/>
      <c r="M4" s="12"/>
      <c r="N4" s="12"/>
      <c r="O4" s="12"/>
      <c r="P4" s="12"/>
      <c r="Q4" s="12"/>
      <c r="R4" s="12"/>
      <c r="S4" s="12"/>
      <c r="T4" s="12"/>
    </row>
    <row r="5" spans="1:20" ht="15.95" customHeight="1">
      <c r="A5" s="31"/>
      <c r="B5" s="74" t="str">
        <f>Contents!B5</f>
        <v>6226.0.00.001 Microdata and TableBuilder: Participation, Job Search and Mobility</v>
      </c>
      <c r="C5" s="70"/>
      <c r="D5" s="70"/>
      <c r="E5" s="70"/>
      <c r="F5" s="70"/>
      <c r="G5" s="70"/>
      <c r="H5" s="70"/>
      <c r="I5" s="70"/>
      <c r="J5" s="70"/>
      <c r="K5" s="70"/>
      <c r="L5" s="33"/>
      <c r="M5" s="31"/>
      <c r="N5" s="31"/>
      <c r="O5" s="31"/>
      <c r="P5" s="31"/>
      <c r="Q5" s="31"/>
      <c r="R5" s="31"/>
      <c r="S5" s="31"/>
      <c r="T5" s="31"/>
    </row>
    <row r="6" spans="1:20" ht="15.95" customHeight="1">
      <c r="A6" s="31"/>
      <c r="B6" s="70" t="str">
        <f>Contents!B6</f>
        <v>Table 1. Populations</v>
      </c>
      <c r="C6" s="70"/>
      <c r="D6" s="70"/>
      <c r="E6" s="70"/>
      <c r="F6" s="70"/>
      <c r="G6" s="70"/>
      <c r="H6" s="70"/>
      <c r="I6" s="70"/>
      <c r="J6" s="70"/>
      <c r="K6" s="70"/>
      <c r="L6" s="70"/>
      <c r="M6" s="70"/>
      <c r="N6" s="70"/>
      <c r="O6" s="70"/>
      <c r="P6" s="70"/>
      <c r="Q6" s="70"/>
      <c r="R6" s="70"/>
      <c r="S6" s="70"/>
      <c r="T6" s="70"/>
    </row>
    <row r="7" spans="1:20" ht="15.95" customHeight="1">
      <c r="A7" s="31"/>
      <c r="B7" s="35" t="str">
        <f>Contents!B7</f>
        <v>Released at 11:30 am (Canberra time) Fri 30 June 2023</v>
      </c>
      <c r="C7" s="31"/>
      <c r="D7" s="31"/>
      <c r="E7" s="31"/>
      <c r="F7" s="31"/>
      <c r="G7" s="31"/>
      <c r="H7" s="31"/>
      <c r="I7" s="31"/>
      <c r="J7" s="31"/>
      <c r="K7" s="31"/>
      <c r="L7" s="35"/>
      <c r="M7" s="31"/>
      <c r="N7" s="31"/>
      <c r="O7" s="31"/>
      <c r="P7" s="31"/>
      <c r="Q7" s="31"/>
      <c r="R7" s="31"/>
      <c r="S7" s="31"/>
      <c r="T7" s="31"/>
    </row>
    <row r="8" spans="1:20" ht="15.75" customHeight="1">
      <c r="A8" s="71" t="str">
        <f>Contents!C12</f>
        <v>Table 1.2 - Populations by state and territory, February 2023</v>
      </c>
      <c r="B8" s="71"/>
      <c r="C8" s="71"/>
      <c r="D8" s="71"/>
      <c r="E8" s="71"/>
      <c r="F8" s="71"/>
      <c r="G8" s="71"/>
      <c r="H8" s="71"/>
      <c r="I8" s="36"/>
      <c r="J8" s="37"/>
      <c r="K8" s="37"/>
      <c r="L8" s="71"/>
      <c r="M8" s="71"/>
      <c r="N8" s="71"/>
      <c r="O8" s="71"/>
      <c r="P8" s="71"/>
      <c r="Q8" s="71"/>
      <c r="R8" s="71"/>
      <c r="S8" s="36"/>
      <c r="T8" s="37"/>
    </row>
    <row r="9" spans="1:20" ht="15.75" customHeight="1">
      <c r="A9" s="38"/>
      <c r="B9" s="38"/>
      <c r="C9" s="39"/>
      <c r="D9" s="39"/>
      <c r="E9" s="39"/>
      <c r="F9" s="39"/>
      <c r="G9" s="39"/>
      <c r="H9" s="39"/>
      <c r="I9" s="39"/>
      <c r="J9" s="39"/>
      <c r="K9" s="39"/>
      <c r="L9" s="39"/>
      <c r="M9" s="39"/>
      <c r="N9" s="39"/>
      <c r="O9" s="39"/>
      <c r="P9" s="39"/>
      <c r="Q9" s="39"/>
      <c r="R9" s="39"/>
      <c r="S9" s="39"/>
      <c r="T9" s="39"/>
    </row>
    <row r="10" spans="1:20" ht="15" customHeight="1">
      <c r="A10" s="38"/>
      <c r="B10" s="40" t="s">
        <v>3024</v>
      </c>
      <c r="C10" s="72" t="s">
        <v>3025</v>
      </c>
      <c r="D10" s="72"/>
      <c r="E10" s="72"/>
      <c r="F10" s="41"/>
      <c r="G10" s="73" t="s">
        <v>2978</v>
      </c>
      <c r="H10" s="73"/>
      <c r="I10" s="73"/>
      <c r="J10" s="41"/>
      <c r="K10" s="41"/>
      <c r="L10" s="41"/>
      <c r="M10" s="41"/>
      <c r="N10" s="41"/>
      <c r="O10" s="41"/>
      <c r="P10" s="41"/>
      <c r="Q10" s="41"/>
      <c r="R10" s="41"/>
      <c r="S10" s="41"/>
      <c r="T10" s="41"/>
    </row>
    <row r="11" spans="1:20">
      <c r="A11" s="38"/>
      <c r="B11" s="38"/>
      <c r="C11" s="39" t="s">
        <v>2979</v>
      </c>
      <c r="D11" s="39" t="s">
        <v>2980</v>
      </c>
      <c r="E11" s="39" t="s">
        <v>2981</v>
      </c>
      <c r="F11" s="39"/>
      <c r="G11" s="39" t="s">
        <v>2979</v>
      </c>
      <c r="H11" s="39" t="s">
        <v>2980</v>
      </c>
      <c r="I11" s="39" t="s">
        <v>2981</v>
      </c>
      <c r="J11" s="39"/>
      <c r="K11" s="39"/>
      <c r="L11" s="39"/>
      <c r="M11" s="39"/>
      <c r="N11" s="39"/>
      <c r="O11" s="39"/>
      <c r="P11" s="39"/>
      <c r="Q11" s="39"/>
      <c r="R11" s="39"/>
      <c r="S11" s="39"/>
      <c r="T11" s="39"/>
    </row>
    <row r="12" spans="1:20">
      <c r="A12" s="38"/>
      <c r="B12" s="38"/>
      <c r="C12" s="42" t="s">
        <v>2982</v>
      </c>
      <c r="D12" s="42" t="s">
        <v>2982</v>
      </c>
      <c r="E12" s="42" t="s">
        <v>2982</v>
      </c>
      <c r="F12" s="42"/>
      <c r="G12" s="42" t="s">
        <v>2982</v>
      </c>
      <c r="H12" s="42" t="s">
        <v>2982</v>
      </c>
      <c r="I12" s="42" t="s">
        <v>2982</v>
      </c>
      <c r="J12" s="42"/>
      <c r="K12" s="42"/>
      <c r="L12" s="42"/>
      <c r="M12" s="42"/>
      <c r="N12" s="42"/>
      <c r="O12" s="42"/>
      <c r="P12" s="42"/>
      <c r="Q12" s="42"/>
      <c r="R12" s="42"/>
      <c r="S12" s="42"/>
      <c r="T12" s="42"/>
    </row>
    <row r="13" spans="1:20">
      <c r="A13" s="43" t="s">
        <v>2983</v>
      </c>
      <c r="B13" s="44"/>
      <c r="C13" s="42"/>
      <c r="D13" s="42"/>
      <c r="E13" s="42"/>
      <c r="F13" s="45"/>
      <c r="G13" s="42"/>
      <c r="H13" s="42"/>
      <c r="I13" s="42"/>
    </row>
    <row r="14" spans="1:20">
      <c r="A14" s="43"/>
      <c r="B14" s="46" t="s">
        <v>2984</v>
      </c>
      <c r="C14" s="47" cm="1">
        <f t="array" ref="C14">INDEX($C$74:$AC$108,$AD74,C$63)</f>
        <v>21244.041000000001</v>
      </c>
      <c r="D14" s="47" cm="1">
        <f t="array" ref="D14">INDEX($C$74:$AC$108,$AD74,D$63)</f>
        <v>10471.966</v>
      </c>
      <c r="E14" s="47" cm="1">
        <f t="array" ref="E14">INDEX($C$74:$AC$108,$AD74,E$63)</f>
        <v>10772.075000000001</v>
      </c>
      <c r="F14" s="47"/>
      <c r="G14" s="48" t="str" cm="1">
        <f t="array" ref="G14">HYPERLINK(TEXT("#"&amp;INDEX($C$123:$AC$157,$AD123,C$63),),INDEX($C$123:$AC$157,$AD123,C$63))</f>
        <v>A126094922J</v>
      </c>
      <c r="H14" s="48" t="str" cm="1">
        <f t="array" ref="H14">HYPERLINK(TEXT("#"&amp;INDEX($C$123:$AC$157,$AD123,D$63),),INDEX($C$123:$AC$157,$AD123,D$63))</f>
        <v>A126110042V</v>
      </c>
      <c r="I14" s="48" t="str" cm="1">
        <f t="array" ref="I14">HYPERLINK(TEXT("#"&amp;INDEX($C$123:$AC$157,$AD123,E$63),),INDEX($C$123:$AC$157,$AD123,E$63))</f>
        <v>A126102482X</v>
      </c>
    </row>
    <row r="15" spans="1:20">
      <c r="A15" s="43"/>
      <c r="B15" s="46" t="s">
        <v>2985</v>
      </c>
      <c r="C15" s="47" cm="1">
        <f t="array" ref="C15">INDEX($C$74:$AC$108,$AD75,C$63)</f>
        <v>13813.467000000001</v>
      </c>
      <c r="D15" s="47" cm="1">
        <f t="array" ref="D15">INDEX($C$74:$AC$108,$AD75,D$63)</f>
        <v>7246.3590000000004</v>
      </c>
      <c r="E15" s="47" cm="1">
        <f t="array" ref="E15">INDEX($C$74:$AC$108,$AD75,E$63)</f>
        <v>6567.107</v>
      </c>
      <c r="F15" s="47"/>
      <c r="G15" s="48" t="str" cm="1">
        <f t="array" ref="G15">HYPERLINK(TEXT("#"&amp;INDEX($C$123:$AC$157,$AD124,C$63),),INDEX($C$123:$AC$157,$AD124,C$63))</f>
        <v>A126094878K</v>
      </c>
      <c r="H15" s="48" t="str" cm="1">
        <f t="array" ref="H15">HYPERLINK(TEXT("#"&amp;INDEX($C$123:$AC$157,$AD124,D$63),),INDEX($C$123:$AC$157,$AD124,D$63))</f>
        <v>A126109998R</v>
      </c>
      <c r="I15" s="48" t="str" cm="1">
        <f t="array" ref="I15">HYPERLINK(TEXT("#"&amp;INDEX($C$123:$AC$157,$AD124,E$63),),INDEX($C$123:$AC$157,$AD124,E$63))</f>
        <v>A126102438R</v>
      </c>
    </row>
    <row r="16" spans="1:20">
      <c r="A16" s="43"/>
      <c r="B16" s="46" t="s">
        <v>2986</v>
      </c>
      <c r="C16" s="47" cm="1">
        <f t="array" ref="C16">INDEX($C$74:$AC$108,$AD76,C$63)</f>
        <v>1476.1579999999999</v>
      </c>
      <c r="D16" s="47" cm="1">
        <f t="array" ref="D16">INDEX($C$74:$AC$108,$AD76,D$63)</f>
        <v>776.62800000000004</v>
      </c>
      <c r="E16" s="47" cm="1">
        <f t="array" ref="E16">INDEX($C$74:$AC$108,$AD76,E$63)</f>
        <v>699.53</v>
      </c>
      <c r="F16" s="47"/>
      <c r="G16" s="48" t="str" cm="1">
        <f t="array" ref="G16">HYPERLINK(TEXT("#"&amp;INDEX($C$123:$AC$157,$AD125,C$63),),INDEX($C$123:$AC$157,$AD125,C$63))</f>
        <v>A126094926T</v>
      </c>
      <c r="H16" s="48" t="str" cm="1">
        <f t="array" ref="H16">HYPERLINK(TEXT("#"&amp;INDEX($C$123:$AC$157,$AD125,D$63),),INDEX($C$123:$AC$157,$AD125,D$63))</f>
        <v>A126110046C</v>
      </c>
      <c r="I16" s="48" t="str" cm="1">
        <f t="array" ref="I16">HYPERLINK(TEXT("#"&amp;INDEX($C$123:$AC$157,$AD125,E$63),),INDEX($C$123:$AC$157,$AD125,E$63))</f>
        <v>A126102486J</v>
      </c>
    </row>
    <row r="17" spans="1:9">
      <c r="A17" s="43"/>
      <c r="B17" s="46" t="s">
        <v>2987</v>
      </c>
      <c r="C17" s="47" cm="1">
        <f t="array" ref="C17">INDEX($C$74:$AC$108,$AD77,C$63)</f>
        <v>869.83600000000001</v>
      </c>
      <c r="D17" s="47" cm="1">
        <f t="array" ref="D17">INDEX($C$74:$AC$108,$AD77,D$63)</f>
        <v>351.78300000000002</v>
      </c>
      <c r="E17" s="47" cm="1">
        <f t="array" ref="E17">INDEX($C$74:$AC$108,$AD77,E$63)</f>
        <v>518.053</v>
      </c>
      <c r="F17" s="47"/>
      <c r="G17" s="48" t="str" cm="1">
        <f t="array" ref="G17">HYPERLINK(TEXT("#"&amp;INDEX($C$123:$AC$157,$AD126,C$63),),INDEX($C$123:$AC$157,$AD126,C$63))</f>
        <v>A126094930J</v>
      </c>
      <c r="H17" s="48" t="str" cm="1">
        <f t="array" ref="H17">HYPERLINK(TEXT("#"&amp;INDEX($C$123:$AC$157,$AD126,D$63),),INDEX($C$123:$AC$157,$AD126,D$63))</f>
        <v>A126110050V</v>
      </c>
      <c r="I17" s="48" t="str" cm="1">
        <f t="array" ref="I17">HYPERLINK(TEXT("#"&amp;INDEX($C$123:$AC$157,$AD126,E$63),),INDEX($C$123:$AC$157,$AD126,E$63))</f>
        <v>A126102490X</v>
      </c>
    </row>
    <row r="18" spans="1:9">
      <c r="A18" s="43"/>
      <c r="B18" s="46" t="s">
        <v>2988</v>
      </c>
      <c r="C18" s="47" cm="1">
        <f t="array" ref="C18">INDEX($C$74:$AC$108,$AD78,C$63)</f>
        <v>398.48899999999998</v>
      </c>
      <c r="D18" s="47" cm="1">
        <f t="array" ref="D18">INDEX($C$74:$AC$108,$AD78,D$63)</f>
        <v>182.512</v>
      </c>
      <c r="E18" s="47" cm="1">
        <f t="array" ref="E18">INDEX($C$74:$AC$108,$AD78,E$63)</f>
        <v>215.977</v>
      </c>
      <c r="F18" s="47"/>
      <c r="G18" s="48" t="str" cm="1">
        <f t="array" ref="G18">HYPERLINK(TEXT("#"&amp;INDEX($C$123:$AC$157,$AD127,C$63),),INDEX($C$123:$AC$157,$AD127,C$63))</f>
        <v>A126094882A</v>
      </c>
      <c r="H18" s="48" t="str" cm="1">
        <f t="array" ref="H18">HYPERLINK(TEXT("#"&amp;INDEX($C$123:$AC$157,$AD127,D$63),),INDEX($C$123:$AC$157,$AD127,D$63))</f>
        <v>A126110002A</v>
      </c>
      <c r="I18" s="48" t="str" cm="1">
        <f t="array" ref="I18">HYPERLINK(TEXT("#"&amp;INDEX($C$123:$AC$157,$AD127,E$63),),INDEX($C$123:$AC$157,$AD127,E$63))</f>
        <v>A126102442F</v>
      </c>
    </row>
    <row r="19" spans="1:9">
      <c r="A19" s="43"/>
      <c r="B19" s="46" t="s">
        <v>2989</v>
      </c>
      <c r="C19" s="47" cm="1">
        <f t="array" ref="C19">INDEX($C$74:$AC$108,$AD79,C$63)</f>
        <v>853.87300000000005</v>
      </c>
      <c r="D19" s="47" cm="1">
        <f t="array" ref="D19">INDEX($C$74:$AC$108,$AD79,D$63)</f>
        <v>368.80900000000003</v>
      </c>
      <c r="E19" s="47" cm="1">
        <f t="array" ref="E19">INDEX($C$74:$AC$108,$AD79,E$63)</f>
        <v>485.06400000000002</v>
      </c>
      <c r="F19" s="47"/>
      <c r="G19" s="48" t="str" cm="1">
        <f t="array" ref="G19">HYPERLINK(TEXT("#"&amp;INDEX($C$123:$AC$157,$AD128,C$63),),INDEX($C$123:$AC$157,$AD128,C$63))</f>
        <v>A126094886K</v>
      </c>
      <c r="H19" s="48" t="str" cm="1">
        <f t="array" ref="H19">HYPERLINK(TEXT("#"&amp;INDEX($C$123:$AC$157,$AD128,D$63),),INDEX($C$123:$AC$157,$AD128,D$63))</f>
        <v>A126110006K</v>
      </c>
      <c r="I19" s="48" t="str" cm="1">
        <f t="array" ref="I19">HYPERLINK(TEXT("#"&amp;INDEX($C$123:$AC$157,$AD128,E$63),),INDEX($C$123:$AC$157,$AD128,E$63))</f>
        <v>A126102446R</v>
      </c>
    </row>
    <row r="20" spans="1:9">
      <c r="A20" s="43"/>
      <c r="B20" s="46" t="s">
        <v>2990</v>
      </c>
      <c r="C20" s="47" cm="1">
        <f t="array" ref="C20">INDEX($C$74:$AC$108,$AD80,C$63)</f>
        <v>792.19899999999996</v>
      </c>
      <c r="D20" s="47" cm="1">
        <f t="array" ref="D20">INDEX($C$74:$AC$108,$AD80,D$63)</f>
        <v>326.39400000000001</v>
      </c>
      <c r="E20" s="47" cm="1">
        <f t="array" ref="E20">INDEX($C$74:$AC$108,$AD80,E$63)</f>
        <v>465.80500000000001</v>
      </c>
      <c r="F20" s="47"/>
      <c r="G20" s="48" t="str" cm="1">
        <f t="array" ref="G20">HYPERLINK(TEXT("#"&amp;INDEX($C$123:$AC$157,$AD129,C$63),),INDEX($C$123:$AC$157,$AD129,C$63))</f>
        <v>A126094910X</v>
      </c>
      <c r="H20" s="48" t="str" cm="1">
        <f t="array" ref="H20">HYPERLINK(TEXT("#"&amp;INDEX($C$123:$AC$157,$AD129,D$63),),INDEX($C$123:$AC$157,$AD129,D$63))</f>
        <v>A126110030K</v>
      </c>
      <c r="I20" s="48" t="str" cm="1">
        <f t="array" ref="I20">HYPERLINK(TEXT("#"&amp;INDEX($C$123:$AC$157,$AD129,E$63),),INDEX($C$123:$AC$157,$AD129,E$63))</f>
        <v>A126102470R</v>
      </c>
    </row>
    <row r="21" spans="1:9">
      <c r="A21" s="43"/>
      <c r="B21" s="46" t="s">
        <v>2991</v>
      </c>
      <c r="C21" s="47" cm="1">
        <f t="array" ref="C21">INDEX($C$74:$AC$108,$AD81,C$63)</f>
        <v>2912.2</v>
      </c>
      <c r="D21" s="47" cm="1">
        <f t="array" ref="D21">INDEX($C$74:$AC$108,$AD81,D$63)</f>
        <v>1461.548</v>
      </c>
      <c r="E21" s="47" cm="1">
        <f t="array" ref="E21">INDEX($C$74:$AC$108,$AD81,E$63)</f>
        <v>1450.652</v>
      </c>
      <c r="F21" s="47"/>
      <c r="G21" s="48" t="str" cm="1">
        <f t="array" ref="G21">HYPERLINK(TEXT("#"&amp;INDEX($C$123:$AC$157,$AD130,C$63),),INDEX($C$123:$AC$157,$AD130,C$63))</f>
        <v>A126094858A</v>
      </c>
      <c r="H21" s="48" t="str" cm="1">
        <f t="array" ref="H21">HYPERLINK(TEXT("#"&amp;INDEX($C$123:$AC$157,$AD130,D$63),),INDEX($C$123:$AC$157,$AD130,D$63))</f>
        <v>A126109978F</v>
      </c>
      <c r="I21" s="48" t="str" cm="1">
        <f t="array" ref="I21">HYPERLINK(TEXT("#"&amp;INDEX($C$123:$AC$157,$AD130,E$63),),INDEX($C$123:$AC$157,$AD130,E$63))</f>
        <v>A126102418F</v>
      </c>
    </row>
    <row r="22" spans="1:9">
      <c r="A22" s="43"/>
      <c r="B22" s="46" t="s">
        <v>2992</v>
      </c>
      <c r="C22" s="47" cm="1">
        <f t="array" ref="C22">INDEX($C$74:$AC$108,$AD82,C$63)</f>
        <v>10901.266</v>
      </c>
      <c r="D22" s="47" cm="1">
        <f t="array" ref="D22">INDEX($C$74:$AC$108,$AD82,D$63)</f>
        <v>5784.8109999999997</v>
      </c>
      <c r="E22" s="47" cm="1">
        <f t="array" ref="E22">INDEX($C$74:$AC$108,$AD82,E$63)</f>
        <v>5116.4560000000001</v>
      </c>
      <c r="F22" s="47"/>
      <c r="G22" s="48" t="str" cm="1">
        <f t="array" ref="G22">HYPERLINK(TEXT("#"&amp;INDEX($C$123:$AC$157,$AD131,C$63),),INDEX($C$123:$AC$157,$AD131,C$63))</f>
        <v>A126094934T</v>
      </c>
      <c r="H22" s="48" t="str" cm="1">
        <f t="array" ref="H22">HYPERLINK(TEXT("#"&amp;INDEX($C$123:$AC$157,$AD131,D$63),),INDEX($C$123:$AC$157,$AD131,D$63))</f>
        <v>A126110054C</v>
      </c>
      <c r="I22" s="48" t="str" cm="1">
        <f t="array" ref="I22">HYPERLINK(TEXT("#"&amp;INDEX($C$123:$AC$157,$AD131,E$63),),INDEX($C$123:$AC$157,$AD131,E$63))</f>
        <v>A126102494J</v>
      </c>
    </row>
    <row r="23" spans="1:9">
      <c r="A23" s="43"/>
      <c r="B23" s="46" t="s">
        <v>2993</v>
      </c>
      <c r="C23" s="47" cm="1">
        <f t="array" ref="C23">INDEX($C$74:$AC$108,$AD83,C$63)</f>
        <v>2714.7420000000002</v>
      </c>
      <c r="D23" s="47" cm="1">
        <f t="array" ref="D23">INDEX($C$74:$AC$108,$AD83,D$63)</f>
        <v>1343.3420000000001</v>
      </c>
      <c r="E23" s="47" cm="1">
        <f t="array" ref="E23">INDEX($C$74:$AC$108,$AD83,E$63)</f>
        <v>1371.4</v>
      </c>
      <c r="F23" s="47"/>
      <c r="G23" s="48" t="str" cm="1">
        <f t="array" ref="G23">HYPERLINK(TEXT("#"&amp;INDEX($C$123:$AC$157,$AD132,C$63),),INDEX($C$123:$AC$157,$AD132,C$63))</f>
        <v>A126094914J</v>
      </c>
      <c r="H23" s="48" t="str" cm="1">
        <f t="array" ref="H23">HYPERLINK(TEXT("#"&amp;INDEX($C$123:$AC$157,$AD132,D$63),),INDEX($C$123:$AC$157,$AD132,D$63))</f>
        <v>A126110034V</v>
      </c>
      <c r="I23" s="48" t="str" cm="1">
        <f t="array" ref="I23">HYPERLINK(TEXT("#"&amp;INDEX($C$123:$AC$157,$AD132,E$63),),INDEX($C$123:$AC$157,$AD132,E$63))</f>
        <v>A126102474X</v>
      </c>
    </row>
    <row r="24" spans="1:9">
      <c r="A24" s="43"/>
      <c r="B24" s="46" t="s">
        <v>2994</v>
      </c>
      <c r="C24" s="47" cm="1">
        <f t="array" ref="C24">INDEX($C$74:$AC$108,$AD84,C$63)</f>
        <v>8896.3250000000007</v>
      </c>
      <c r="D24" s="47" cm="1">
        <f t="array" ref="D24">INDEX($C$74:$AC$108,$AD84,D$63)</f>
        <v>4492.1629999999996</v>
      </c>
      <c r="E24" s="47" cm="1">
        <f t="array" ref="E24">INDEX($C$74:$AC$108,$AD84,E$63)</f>
        <v>4404.1629999999996</v>
      </c>
      <c r="F24" s="47"/>
      <c r="G24" s="48" t="str" cm="1">
        <f t="array" ref="G24">HYPERLINK(TEXT("#"&amp;INDEX($C$123:$AC$157,$AD133,C$63),),INDEX($C$123:$AC$157,$AD133,C$63))</f>
        <v>A126094946A</v>
      </c>
      <c r="H24" s="48" t="str" cm="1">
        <f t="array" ref="H24">HYPERLINK(TEXT("#"&amp;INDEX($C$123:$AC$157,$AD133,D$63),),INDEX($C$123:$AC$157,$AD133,D$63))</f>
        <v>A126110066L</v>
      </c>
      <c r="I24" s="48" t="str" cm="1">
        <f t="array" ref="I24">HYPERLINK(TEXT("#"&amp;INDEX($C$123:$AC$157,$AD133,E$63),),INDEX($C$123:$AC$157,$AD133,E$63))</f>
        <v>A126102506F</v>
      </c>
    </row>
    <row r="25" spans="1:9">
      <c r="A25" s="43"/>
      <c r="B25" s="46" t="s">
        <v>2995</v>
      </c>
      <c r="C25" s="47" cm="1">
        <f t="array" ref="C25">INDEX($C$74:$AC$108,$AD85,C$63)</f>
        <v>942.92</v>
      </c>
      <c r="D25" s="47" cm="1">
        <f t="array" ref="D25">INDEX($C$74:$AC$108,$AD85,D$63)</f>
        <v>438.608</v>
      </c>
      <c r="E25" s="47" cm="1">
        <f t="array" ref="E25">INDEX($C$74:$AC$108,$AD85,E$63)</f>
        <v>504.31200000000001</v>
      </c>
      <c r="F25" s="47"/>
      <c r="G25" s="48" t="str" cm="1">
        <f t="array" ref="G25">HYPERLINK(TEXT("#"&amp;INDEX($C$123:$AC$157,$AD134,C$63),),INDEX($C$123:$AC$157,$AD134,C$63))</f>
        <v>A126094862T</v>
      </c>
      <c r="H25" s="48" t="str" cm="1">
        <f t="array" ref="H25">HYPERLINK(TEXT("#"&amp;INDEX($C$123:$AC$157,$AD134,D$63),),INDEX($C$123:$AC$157,$AD134,D$63))</f>
        <v>A126109982W</v>
      </c>
      <c r="I25" s="48" t="str" cm="1">
        <f t="array" ref="I25">HYPERLINK(TEXT("#"&amp;INDEX($C$123:$AC$157,$AD134,E$63),),INDEX($C$123:$AC$157,$AD134,E$63))</f>
        <v>A126102422W</v>
      </c>
    </row>
    <row r="26" spans="1:9">
      <c r="A26" s="43"/>
      <c r="B26" s="46" t="s">
        <v>2996</v>
      </c>
      <c r="C26" s="47" cm="1">
        <f t="array" ref="C26">INDEX($C$74:$AC$108,$AD86,C$63)</f>
        <v>14821.905000000001</v>
      </c>
      <c r="D26" s="47" cm="1">
        <f t="array" ref="D26">INDEX($C$74:$AC$108,$AD86,D$63)</f>
        <v>7713.91</v>
      </c>
      <c r="E26" s="47" cm="1">
        <f t="array" ref="E26">INDEX($C$74:$AC$108,$AD86,E$63)</f>
        <v>7107.9939999999997</v>
      </c>
      <c r="F26" s="47"/>
      <c r="G26" s="48" t="str" cm="1">
        <f t="array" ref="G26">HYPERLINK(TEXT("#"&amp;INDEX($C$123:$AC$157,$AD135,C$63),),INDEX($C$123:$AC$157,$AD135,C$63))</f>
        <v>A126094818J</v>
      </c>
      <c r="H26" s="48" t="str" cm="1">
        <f t="array" ref="H26">HYPERLINK(TEXT("#"&amp;INDEX($C$123:$AC$157,$AD135,D$63),),INDEX($C$123:$AC$157,$AD135,D$63))</f>
        <v>A126109938L</v>
      </c>
      <c r="I26" s="48" t="str" cm="1">
        <f t="array" ref="I26">HYPERLINK(TEXT("#"&amp;INDEX($C$123:$AC$157,$AD135,E$63),),INDEX($C$123:$AC$157,$AD135,E$63))</f>
        <v>A126102378X</v>
      </c>
    </row>
    <row r="27" spans="1:9">
      <c r="A27" s="43"/>
      <c r="B27" s="46" t="s">
        <v>2997</v>
      </c>
      <c r="C27" s="47" cm="1">
        <f t="array" ref="C27">INDEX($C$74:$AC$108,$AD87,C$63)</f>
        <v>13009.425999999999</v>
      </c>
      <c r="D27" s="47" cm="1">
        <f t="array" ref="D27">INDEX($C$74:$AC$108,$AD87,D$63)</f>
        <v>6836.4229999999998</v>
      </c>
      <c r="E27" s="47" cm="1">
        <f t="array" ref="E27">INDEX($C$74:$AC$108,$AD87,E$63)</f>
        <v>6173.0029999999997</v>
      </c>
      <c r="F27" s="47"/>
      <c r="G27" s="48" t="str" cm="1">
        <f t="array" ref="G27">HYPERLINK(TEXT("#"&amp;INDEX($C$123:$AC$157,$AD136,C$63),),INDEX($C$123:$AC$157,$AD136,C$63))</f>
        <v>A126094838T</v>
      </c>
      <c r="H27" s="48" t="str" cm="1">
        <f t="array" ref="H27">HYPERLINK(TEXT("#"&amp;INDEX($C$123:$AC$157,$AD136,D$63),),INDEX($C$123:$AC$157,$AD136,D$63))</f>
        <v>A126109958W</v>
      </c>
      <c r="I27" s="48" t="str" cm="1">
        <f t="array" ref="I27">HYPERLINK(TEXT("#"&amp;INDEX($C$123:$AC$157,$AD136,E$63),),INDEX($C$123:$AC$157,$AD136,E$63))</f>
        <v>A126102398J</v>
      </c>
    </row>
    <row r="28" spans="1:9">
      <c r="A28" s="43"/>
      <c r="B28" s="46" t="s">
        <v>2998</v>
      </c>
      <c r="C28" s="47" cm="1">
        <f t="array" ref="C28">INDEX($C$74:$AC$108,$AD88,C$63)</f>
        <v>12201.865</v>
      </c>
      <c r="D28" s="47" cm="1">
        <f t="array" ref="D28">INDEX($C$74:$AC$108,$AD88,D$63)</f>
        <v>6466.0690000000004</v>
      </c>
      <c r="E28" s="47" cm="1">
        <f t="array" ref="E28">INDEX($C$74:$AC$108,$AD88,E$63)</f>
        <v>5735.7960000000003</v>
      </c>
      <c r="F28" s="47"/>
      <c r="G28" s="48" t="str" cm="1">
        <f t="array" ref="G28">HYPERLINK(TEXT("#"&amp;INDEX($C$123:$AC$157,$AD137,C$63),),INDEX($C$123:$AC$157,$AD137,C$63))</f>
        <v>A126094890A</v>
      </c>
      <c r="H28" s="48" t="str" cm="1">
        <f t="array" ref="H28">HYPERLINK(TEXT("#"&amp;INDEX($C$123:$AC$157,$AD137,D$63),),INDEX($C$123:$AC$157,$AD137,D$63))</f>
        <v>A126110010A</v>
      </c>
      <c r="I28" s="48" t="str" cm="1">
        <f t="array" ref="I28">HYPERLINK(TEXT("#"&amp;INDEX($C$123:$AC$157,$AD137,E$63),),INDEX($C$123:$AC$157,$AD137,E$63))</f>
        <v>A126102450F</v>
      </c>
    </row>
    <row r="29" spans="1:9">
      <c r="A29" s="43"/>
      <c r="B29" s="46" t="s">
        <v>2999</v>
      </c>
      <c r="C29" s="47" cm="1">
        <f t="array" ref="C29">INDEX($C$74:$AC$108,$AD89,C$63)</f>
        <v>3774.1460000000002</v>
      </c>
      <c r="D29" s="47" cm="1">
        <f t="array" ref="D29">INDEX($C$74:$AC$108,$AD89,D$63)</f>
        <v>1836.355</v>
      </c>
      <c r="E29" s="47" cm="1">
        <f t="array" ref="E29">INDEX($C$74:$AC$108,$AD89,E$63)</f>
        <v>1937.7909999999999</v>
      </c>
      <c r="F29" s="47"/>
      <c r="G29" s="48" t="str" cm="1">
        <f t="array" ref="G29">HYPERLINK(TEXT("#"&amp;INDEX($C$123:$AC$157,$AD138,C$63),),INDEX($C$123:$AC$157,$AD138,C$63))</f>
        <v>A126094842J</v>
      </c>
      <c r="H29" s="48" t="str" cm="1">
        <f t="array" ref="H29">HYPERLINK(TEXT("#"&amp;INDEX($C$123:$AC$157,$AD138,D$63),),INDEX($C$123:$AC$157,$AD138,D$63))</f>
        <v>A126109962L</v>
      </c>
      <c r="I29" s="48" t="str" cm="1">
        <f t="array" ref="I29">HYPERLINK(TEXT("#"&amp;INDEX($C$123:$AC$157,$AD138,E$63),),INDEX($C$123:$AC$157,$AD138,E$63))</f>
        <v>A126102402L</v>
      </c>
    </row>
    <row r="30" spans="1:9">
      <c r="A30" s="43"/>
      <c r="B30" s="46" t="s">
        <v>3000</v>
      </c>
      <c r="C30" s="47" cm="1">
        <f t="array" ref="C30">INDEX($C$74:$AC$108,$AD90,C$63)</f>
        <v>2324.491</v>
      </c>
      <c r="D30" s="47" cm="1">
        <f t="array" ref="D30">INDEX($C$74:$AC$108,$AD90,D$63)</f>
        <v>1168.4559999999999</v>
      </c>
      <c r="E30" s="47" cm="1">
        <f t="array" ref="E30">INDEX($C$74:$AC$108,$AD90,E$63)</f>
        <v>1156.0350000000001</v>
      </c>
      <c r="F30" s="47"/>
      <c r="G30" s="48" t="str" cm="1">
        <f t="array" ref="G30">HYPERLINK(TEXT("#"&amp;INDEX($C$123:$AC$157,$AD139,C$63),),INDEX($C$123:$AC$157,$AD139,C$63))</f>
        <v>A126094894K</v>
      </c>
      <c r="H30" s="48" t="str" cm="1">
        <f t="array" ref="H30">HYPERLINK(TEXT("#"&amp;INDEX($C$123:$AC$157,$AD139,D$63),),INDEX($C$123:$AC$157,$AD139,D$63))</f>
        <v>A126110014K</v>
      </c>
      <c r="I30" s="48" t="str" cm="1">
        <f t="array" ref="I30">HYPERLINK(TEXT("#"&amp;INDEX($C$123:$AC$157,$AD139,E$63),),INDEX($C$123:$AC$157,$AD139,E$63))</f>
        <v>A126102454R</v>
      </c>
    </row>
    <row r="31" spans="1:9">
      <c r="A31" s="43"/>
      <c r="B31" s="46" t="s">
        <v>3001</v>
      </c>
      <c r="C31" s="47" cm="1">
        <f t="array" ref="C31">INDEX($C$74:$AC$108,$AD91,C$63)</f>
        <v>1316.0530000000001</v>
      </c>
      <c r="D31" s="47" cm="1">
        <f t="array" ref="D31">INDEX($C$74:$AC$108,$AD91,D$63)</f>
        <v>700.90499999999997</v>
      </c>
      <c r="E31" s="47" cm="1">
        <f t="array" ref="E31">INDEX($C$74:$AC$108,$AD91,E$63)</f>
        <v>615.14800000000002</v>
      </c>
      <c r="F31" s="47"/>
      <c r="G31" s="48" t="str" cm="1">
        <f t="array" ref="G31">HYPERLINK(TEXT("#"&amp;INDEX($C$123:$AC$157,$AD140,C$63),),INDEX($C$123:$AC$157,$AD140,C$63))</f>
        <v>A126094898V</v>
      </c>
      <c r="H31" s="48" t="str" cm="1">
        <f t="array" ref="H31">HYPERLINK(TEXT("#"&amp;INDEX($C$123:$AC$157,$AD140,D$63),),INDEX($C$123:$AC$157,$AD140,D$63))</f>
        <v>A126110018V</v>
      </c>
      <c r="I31" s="48" t="str" cm="1">
        <f t="array" ref="I31">HYPERLINK(TEXT("#"&amp;INDEX($C$123:$AC$157,$AD140,E$63),),INDEX($C$123:$AC$157,$AD140,E$63))</f>
        <v>A126102458X</v>
      </c>
    </row>
    <row r="32" spans="1:9">
      <c r="A32" s="43"/>
      <c r="B32" s="46" t="s">
        <v>3002</v>
      </c>
      <c r="C32" s="47" cm="1">
        <f t="array" ref="C32">INDEX($C$74:$AC$108,$AD92,C$63)</f>
        <v>508.89400000000001</v>
      </c>
      <c r="D32" s="47" cm="1">
        <f t="array" ref="D32">INDEX($C$74:$AC$108,$AD92,D$63)</f>
        <v>273.71499999999997</v>
      </c>
      <c r="E32" s="47" cm="1">
        <f t="array" ref="E32">INDEX($C$74:$AC$108,$AD92,E$63)</f>
        <v>235.179</v>
      </c>
      <c r="F32" s="47"/>
      <c r="G32" s="48" t="str" cm="1">
        <f t="array" ref="G32">HYPERLINK(TEXT("#"&amp;INDEX($C$123:$AC$157,$AD141,C$63),),INDEX($C$123:$AC$157,$AD141,C$63))</f>
        <v>A126094950T</v>
      </c>
      <c r="H32" s="48" t="str" cm="1">
        <f t="array" ref="H32">HYPERLINK(TEXT("#"&amp;INDEX($C$123:$AC$157,$AD141,D$63),),INDEX($C$123:$AC$157,$AD141,D$63))</f>
        <v>A126110070C</v>
      </c>
      <c r="I32" s="48" t="str" cm="1">
        <f t="array" ref="I32">HYPERLINK(TEXT("#"&amp;INDEX($C$123:$AC$157,$AD141,E$63),),INDEX($C$123:$AC$157,$AD141,E$63))</f>
        <v>A126102510W</v>
      </c>
    </row>
    <row r="33" spans="1:9">
      <c r="A33" s="43"/>
      <c r="B33" s="46" t="s">
        <v>3003</v>
      </c>
      <c r="C33" s="47" cm="1">
        <f t="array" ref="C33">INDEX($C$74:$AC$108,$AD93,C$63)</f>
        <v>6921.68</v>
      </c>
      <c r="D33" s="47" cm="1">
        <f t="array" ref="D33">INDEX($C$74:$AC$108,$AD93,D$63)</f>
        <v>2951.8910000000001</v>
      </c>
      <c r="E33" s="47" cm="1">
        <f t="array" ref="E33">INDEX($C$74:$AC$108,$AD93,E$63)</f>
        <v>3969.7890000000002</v>
      </c>
      <c r="F33" s="47"/>
      <c r="G33" s="48" t="str" cm="1">
        <f t="array" ref="G33">HYPERLINK(TEXT("#"&amp;INDEX($C$123:$AC$157,$AD142,C$63),),INDEX($C$123:$AC$157,$AD142,C$63))</f>
        <v>A126094822X</v>
      </c>
      <c r="H33" s="48" t="str" cm="1">
        <f t="array" ref="H33">HYPERLINK(TEXT("#"&amp;INDEX($C$123:$AC$157,$AD142,D$63),),INDEX($C$123:$AC$157,$AD142,D$63))</f>
        <v>A126109942C</v>
      </c>
      <c r="I33" s="48" t="str" cm="1">
        <f t="array" ref="I33">HYPERLINK(TEXT("#"&amp;INDEX($C$123:$AC$157,$AD142,E$63),),INDEX($C$123:$AC$157,$AD142,E$63))</f>
        <v>A126102382R</v>
      </c>
    </row>
    <row r="34" spans="1:9">
      <c r="A34" s="43"/>
      <c r="B34" s="46" t="s">
        <v>3004</v>
      </c>
      <c r="C34" s="47" cm="1">
        <f t="array" ref="C34">INDEX($C$74:$AC$108,$AD94,C$63)</f>
        <v>1281.7650000000001</v>
      </c>
      <c r="D34" s="47" cm="1">
        <f t="array" ref="D34">INDEX($C$74:$AC$108,$AD94,D$63)</f>
        <v>486.11799999999999</v>
      </c>
      <c r="E34" s="47" cm="1">
        <f t="array" ref="E34">INDEX($C$74:$AC$108,$AD94,E$63)</f>
        <v>795.64800000000002</v>
      </c>
      <c r="F34" s="47"/>
      <c r="G34" s="48" t="str" cm="1">
        <f t="array" ref="G34">HYPERLINK(TEXT("#"&amp;INDEX($C$123:$AC$157,$AD143,C$63),),INDEX($C$123:$AC$157,$AD143,C$63))</f>
        <v>A126094938A</v>
      </c>
      <c r="H34" s="48" t="str" cm="1">
        <f t="array" ref="H34">HYPERLINK(TEXT("#"&amp;INDEX($C$123:$AC$157,$AD143,D$63),),INDEX($C$123:$AC$157,$AD143,D$63))</f>
        <v>A126110058L</v>
      </c>
      <c r="I34" s="48" t="str" cm="1">
        <f t="array" ref="I34">HYPERLINK(TEXT("#"&amp;INDEX($C$123:$AC$157,$AD143,E$63),),INDEX($C$123:$AC$157,$AD143,E$63))</f>
        <v>A126102498T</v>
      </c>
    </row>
    <row r="35" spans="1:9">
      <c r="A35" s="43"/>
      <c r="B35" s="46" t="s">
        <v>3005</v>
      </c>
      <c r="C35" s="47" cm="1">
        <f t="array" ref="C35">INDEX($C$74:$AC$108,$AD95,C$63)</f>
        <v>374.26799999999997</v>
      </c>
      <c r="D35" s="47" cm="1">
        <f t="array" ref="D35">INDEX($C$74:$AC$108,$AD95,D$63)</f>
        <v>155.535</v>
      </c>
      <c r="E35" s="47" cm="1">
        <f t="array" ref="E35">INDEX($C$74:$AC$108,$AD95,E$63)</f>
        <v>218.733</v>
      </c>
      <c r="F35" s="47"/>
      <c r="G35" s="48" t="str" cm="1">
        <f t="array" ref="G35">HYPERLINK(TEXT("#"&amp;INDEX($C$123:$AC$157,$AD144,C$63),),INDEX($C$123:$AC$157,$AD144,C$63))</f>
        <v>A126094942T</v>
      </c>
      <c r="H35" s="48" t="str" cm="1">
        <f t="array" ref="H35">HYPERLINK(TEXT("#"&amp;INDEX($C$123:$AC$157,$AD144,D$63),),INDEX($C$123:$AC$157,$AD144,D$63))</f>
        <v>A126110062C</v>
      </c>
      <c r="I35" s="48" t="str" cm="1">
        <f t="array" ref="I35">HYPERLINK(TEXT("#"&amp;INDEX($C$123:$AC$157,$AD144,E$63),),INDEX($C$123:$AC$157,$AD144,E$63))</f>
        <v>A126102502W</v>
      </c>
    </row>
    <row r="36" spans="1:9">
      <c r="A36" s="43"/>
      <c r="B36" s="46" t="s">
        <v>3006</v>
      </c>
      <c r="C36" s="47" cm="1">
        <f t="array" ref="C36">INDEX($C$74:$AC$108,$AD96,C$63)</f>
        <v>1082.681</v>
      </c>
      <c r="D36" s="47" cm="1">
        <f t="array" ref="D36">INDEX($C$74:$AC$108,$AD96,D$63)</f>
        <v>411.71199999999999</v>
      </c>
      <c r="E36" s="47" cm="1">
        <f t="array" ref="E36">INDEX($C$74:$AC$108,$AD96,E$63)</f>
        <v>670.96900000000005</v>
      </c>
      <c r="F36" s="47"/>
      <c r="G36" s="48" t="str" cm="1">
        <f t="array" ref="G36">HYPERLINK(TEXT("#"&amp;INDEX($C$123:$AC$157,$AD145,C$63),),INDEX($C$123:$AC$157,$AD145,C$63))</f>
        <v>A126094830X</v>
      </c>
      <c r="H36" s="48" t="str" cm="1">
        <f t="array" ref="H36">HYPERLINK(TEXT("#"&amp;INDEX($C$123:$AC$157,$AD145,D$63),),INDEX($C$123:$AC$157,$AD145,D$63))</f>
        <v>A126109950C</v>
      </c>
      <c r="I36" s="48" t="str" cm="1">
        <f t="array" ref="I36">HYPERLINK(TEXT("#"&amp;INDEX($C$123:$AC$157,$AD145,E$63),),INDEX($C$123:$AC$157,$AD145,E$63))</f>
        <v>A126102390R</v>
      </c>
    </row>
    <row r="37" spans="1:9">
      <c r="A37" s="43"/>
      <c r="B37" s="46" t="s">
        <v>3007</v>
      </c>
      <c r="C37" s="47" cm="1">
        <f t="array" ref="C37">INDEX($C$74:$AC$108,$AD97,C$63)</f>
        <v>246.45599999999999</v>
      </c>
      <c r="D37" s="47" cm="1">
        <f t="array" ref="D37">INDEX($C$74:$AC$108,$AD97,D$63)</f>
        <v>82.385000000000005</v>
      </c>
      <c r="E37" s="47" cm="1">
        <f t="array" ref="E37">INDEX($C$74:$AC$108,$AD97,E$63)</f>
        <v>164.071</v>
      </c>
      <c r="F37" s="47"/>
      <c r="G37" s="48" t="str" cm="1">
        <f t="array" ref="G37">HYPERLINK(TEXT("#"&amp;INDEX($C$123:$AC$157,$AD146,C$63),),INDEX($C$123:$AC$157,$AD146,C$63))</f>
        <v>A126094866A</v>
      </c>
      <c r="H37" s="48" t="str" cm="1">
        <f t="array" ref="H37">HYPERLINK(TEXT("#"&amp;INDEX($C$123:$AC$157,$AD146,D$63),),INDEX($C$123:$AC$157,$AD146,D$63))</f>
        <v>A126109986F</v>
      </c>
      <c r="I37" s="48" t="str" cm="1">
        <f t="array" ref="I37">HYPERLINK(TEXT("#"&amp;INDEX($C$123:$AC$157,$AD146,E$63),),INDEX($C$123:$AC$157,$AD146,E$63))</f>
        <v>A126102426F</v>
      </c>
    </row>
    <row r="38" spans="1:9">
      <c r="A38" s="43"/>
      <c r="B38" s="46" t="s">
        <v>3008</v>
      </c>
      <c r="C38" s="47" cm="1">
        <f t="array" ref="C38">INDEX($C$74:$AC$108,$AD98,C$63)</f>
        <v>767.45500000000004</v>
      </c>
      <c r="D38" s="47" cm="1">
        <f t="array" ref="D38">INDEX($C$74:$AC$108,$AD98,D$63)</f>
        <v>305.14800000000002</v>
      </c>
      <c r="E38" s="47" cm="1">
        <f t="array" ref="E38">INDEX($C$74:$AC$108,$AD98,E$63)</f>
        <v>462.30700000000002</v>
      </c>
      <c r="F38" s="47"/>
      <c r="G38" s="48" t="str" cm="1">
        <f t="array" ref="G38">HYPERLINK(TEXT("#"&amp;INDEX($C$123:$AC$157,$AD147,C$63),),INDEX($C$123:$AC$157,$AD147,C$63))</f>
        <v>A126094902X</v>
      </c>
      <c r="H38" s="48" t="str" cm="1">
        <f t="array" ref="H38">HYPERLINK(TEXT("#"&amp;INDEX($C$123:$AC$157,$AD147,D$63),),INDEX($C$123:$AC$157,$AD147,D$63))</f>
        <v>A126110022K</v>
      </c>
      <c r="I38" s="48" t="str" cm="1">
        <f t="array" ref="I38">HYPERLINK(TEXT("#"&amp;INDEX($C$123:$AC$157,$AD147,E$63),),INDEX($C$123:$AC$157,$AD147,E$63))</f>
        <v>A126102462R</v>
      </c>
    </row>
    <row r="39" spans="1:9">
      <c r="A39" s="43"/>
      <c r="B39" s="46" t="s">
        <v>3009</v>
      </c>
      <c r="C39" s="47" cm="1">
        <f t="array" ref="C39">INDEX($C$74:$AC$108,$AD99,C$63)</f>
        <v>87.355000000000004</v>
      </c>
      <c r="D39" s="47" cm="1">
        <f t="array" ref="D39">INDEX($C$74:$AC$108,$AD99,D$63)</f>
        <v>35.468000000000004</v>
      </c>
      <c r="E39" s="47" cm="1">
        <f t="array" ref="E39">INDEX($C$74:$AC$108,$AD99,E$63)</f>
        <v>51.887</v>
      </c>
      <c r="F39" s="47"/>
      <c r="G39" s="48" t="str" cm="1">
        <f t="array" ref="G39">HYPERLINK(TEXT("#"&amp;INDEX($C$123:$AC$157,$AD148,C$63),),INDEX($C$123:$AC$157,$AD148,C$63))</f>
        <v>A126094954A</v>
      </c>
      <c r="H39" s="48" t="str" cm="1">
        <f t="array" ref="H39">HYPERLINK(TEXT("#"&amp;INDEX($C$123:$AC$157,$AD148,D$63),),INDEX($C$123:$AC$157,$AD148,D$63))</f>
        <v>A126110074L</v>
      </c>
      <c r="I39" s="48" t="str" cm="1">
        <f t="array" ref="I39">HYPERLINK(TEXT("#"&amp;INDEX($C$123:$AC$157,$AD148,E$63),),INDEX($C$123:$AC$157,$AD148,E$63))</f>
        <v>A126102514F</v>
      </c>
    </row>
    <row r="40" spans="1:9">
      <c r="A40" s="43"/>
      <c r="B40" s="46" t="s">
        <v>3010</v>
      </c>
      <c r="C40" s="47" cm="1">
        <f t="array" ref="C40">INDEX($C$74:$AC$108,$AD100,C$63)</f>
        <v>213.078</v>
      </c>
      <c r="D40" s="47" cm="1">
        <f t="array" ref="D40">INDEX($C$74:$AC$108,$AD100,D$63)</f>
        <v>80.344999999999999</v>
      </c>
      <c r="E40" s="47" cm="1">
        <f t="array" ref="E40">INDEX($C$74:$AC$108,$AD100,E$63)</f>
        <v>132.733</v>
      </c>
      <c r="F40" s="47"/>
      <c r="G40" s="48" t="str" cm="1">
        <f t="array" ref="G40">HYPERLINK(TEXT("#"&amp;INDEX($C$123:$AC$157,$AD149,C$63),),INDEX($C$123:$AC$157,$AD149,C$63))</f>
        <v>A126094826J</v>
      </c>
      <c r="H40" s="48" t="str" cm="1">
        <f t="array" ref="H40">HYPERLINK(TEXT("#"&amp;INDEX($C$123:$AC$157,$AD149,D$63),),INDEX($C$123:$AC$157,$AD149,D$63))</f>
        <v>A126109946L</v>
      </c>
      <c r="I40" s="48" t="str" cm="1">
        <f t="array" ref="I40">HYPERLINK(TEXT("#"&amp;INDEX($C$123:$AC$157,$AD149,E$63),),INDEX($C$123:$AC$157,$AD149,E$63))</f>
        <v>A126102386X</v>
      </c>
    </row>
    <row r="41" spans="1:9">
      <c r="A41" s="43"/>
      <c r="B41" s="46" t="s">
        <v>3011</v>
      </c>
      <c r="C41" s="47" cm="1">
        <f t="array" ref="C41">INDEX($C$74:$AC$108,$AD101,C$63)</f>
        <v>214.208</v>
      </c>
      <c r="D41" s="47" cm="1">
        <f t="array" ref="D41">INDEX($C$74:$AC$108,$AD101,D$63)</f>
        <v>18.928999999999998</v>
      </c>
      <c r="E41" s="47" cm="1">
        <f t="array" ref="E41">INDEX($C$74:$AC$108,$AD101,E$63)</f>
        <v>195.279</v>
      </c>
      <c r="F41" s="47"/>
      <c r="G41" s="48" t="str" cm="1">
        <f t="array" ref="G41">HYPERLINK(TEXT("#"&amp;INDEX($C$123:$AC$157,$AD150,C$63),),INDEX($C$123:$AC$157,$AD150,C$63))</f>
        <v>A126094906J</v>
      </c>
      <c r="H41" s="48" t="str" cm="1">
        <f t="array" ref="H41">HYPERLINK(TEXT("#"&amp;INDEX($C$123:$AC$157,$AD150,D$63),),INDEX($C$123:$AC$157,$AD150,D$63))</f>
        <v>A126110026V</v>
      </c>
      <c r="I41" s="48" t="str" cm="1">
        <f t="array" ref="I41">HYPERLINK(TEXT("#"&amp;INDEX($C$123:$AC$157,$AD150,E$63),),INDEX($C$123:$AC$157,$AD150,E$63))</f>
        <v>A126102466X</v>
      </c>
    </row>
    <row r="42" spans="1:9">
      <c r="A42" s="43"/>
      <c r="B42" s="46" t="s">
        <v>3012</v>
      </c>
      <c r="C42" s="47" cm="1">
        <f t="array" ref="C42">INDEX($C$74:$AC$108,$AD102,C$63)</f>
        <v>2960.4969999999998</v>
      </c>
      <c r="D42" s="47" cm="1">
        <f t="array" ref="D42">INDEX($C$74:$AC$108,$AD102,D$63)</f>
        <v>1317.71</v>
      </c>
      <c r="E42" s="47" cm="1">
        <f t="array" ref="E42">INDEX($C$74:$AC$108,$AD102,E$63)</f>
        <v>1642.787</v>
      </c>
      <c r="F42" s="47"/>
      <c r="G42" s="48" t="str" cm="1">
        <f t="array" ref="G42">HYPERLINK(TEXT("#"&amp;INDEX($C$123:$AC$157,$AD151,C$63),),INDEX($C$123:$AC$157,$AD151,C$63))</f>
        <v>A126094918T</v>
      </c>
      <c r="H42" s="48" t="str" cm="1">
        <f t="array" ref="H42">HYPERLINK(TEXT("#"&amp;INDEX($C$123:$AC$157,$AD151,D$63),),INDEX($C$123:$AC$157,$AD151,D$63))</f>
        <v>A126110038C</v>
      </c>
      <c r="I42" s="48" t="str" cm="1">
        <f t="array" ref="I42">HYPERLINK(TEXT("#"&amp;INDEX($C$123:$AC$157,$AD151,E$63),),INDEX($C$123:$AC$157,$AD151,E$63))</f>
        <v>A126102478J</v>
      </c>
    </row>
    <row r="43" spans="1:9">
      <c r="A43" s="43"/>
      <c r="B43" s="46" t="s">
        <v>3013</v>
      </c>
      <c r="C43" s="47" cm="1">
        <f t="array" ref="C43">INDEX($C$74:$AC$108,$AD103,C$63)</f>
        <v>1804.653</v>
      </c>
      <c r="D43" s="47" cm="1">
        <f t="array" ref="D43">INDEX($C$74:$AC$108,$AD103,D$63)</f>
        <v>765.77200000000005</v>
      </c>
      <c r="E43" s="47" cm="1">
        <f t="array" ref="E43">INDEX($C$74:$AC$108,$AD103,E$63)</f>
        <v>1038.8800000000001</v>
      </c>
      <c r="F43" s="47"/>
      <c r="G43" s="48" t="str" cm="1">
        <f t="array" ref="G43">HYPERLINK(TEXT("#"&amp;INDEX($C$123:$AC$157,$AD152,C$63),),INDEX($C$123:$AC$157,$AD152,C$63))</f>
        <v>A126094850J</v>
      </c>
      <c r="H43" s="48" t="str" cm="1">
        <f t="array" ref="H43">HYPERLINK(TEXT("#"&amp;INDEX($C$123:$AC$157,$AD152,D$63),),INDEX($C$123:$AC$157,$AD152,D$63))</f>
        <v>A126109970L</v>
      </c>
      <c r="I43" s="48" t="str" cm="1">
        <f t="array" ref="I43">HYPERLINK(TEXT("#"&amp;INDEX($C$123:$AC$157,$AD152,E$63),),INDEX($C$123:$AC$157,$AD152,E$63))</f>
        <v>A126102410L</v>
      </c>
    </row>
    <row r="44" spans="1:9">
      <c r="A44" s="43"/>
      <c r="B44" s="46" t="s">
        <v>3014</v>
      </c>
      <c r="C44" s="47" cm="1">
        <f t="array" ref="C44">INDEX($C$74:$AC$108,$AD104,C$63)</f>
        <v>356.37</v>
      </c>
      <c r="D44" s="47" cm="1">
        <f t="array" ref="D44">INDEX($C$74:$AC$108,$AD104,D$63)</f>
        <v>136.91</v>
      </c>
      <c r="E44" s="47" cm="1">
        <f t="array" ref="E44">INDEX($C$74:$AC$108,$AD104,E$63)</f>
        <v>219.46</v>
      </c>
      <c r="F44" s="47"/>
      <c r="G44" s="48" t="str" cm="1">
        <f t="array" ref="G44">HYPERLINK(TEXT("#"&amp;INDEX($C$123:$AC$157,$AD153,C$63),),INDEX($C$123:$AC$157,$AD153,C$63))</f>
        <v>A126094834J</v>
      </c>
      <c r="H44" s="48" t="str" cm="1">
        <f t="array" ref="H44">HYPERLINK(TEXT("#"&amp;INDEX($C$123:$AC$157,$AD153,D$63),),INDEX($C$123:$AC$157,$AD153,D$63))</f>
        <v>A126109954L</v>
      </c>
      <c r="I44" s="48" t="str" cm="1">
        <f t="array" ref="I44">HYPERLINK(TEXT("#"&amp;INDEX($C$123:$AC$157,$AD153,E$63),),INDEX($C$123:$AC$157,$AD153,E$63))</f>
        <v>A126102394X</v>
      </c>
    </row>
    <row r="45" spans="1:9">
      <c r="A45" s="43"/>
      <c r="B45" s="46" t="s">
        <v>3015</v>
      </c>
      <c r="C45" s="47" cm="1">
        <f t="array" ref="C45">INDEX($C$74:$AC$108,$AD105,C$63)</f>
        <v>1448.2829999999999</v>
      </c>
      <c r="D45" s="47" cm="1">
        <f t="array" ref="D45">INDEX($C$74:$AC$108,$AD105,D$63)</f>
        <v>628.86300000000006</v>
      </c>
      <c r="E45" s="47" cm="1">
        <f t="array" ref="E45">INDEX($C$74:$AC$108,$AD105,E$63)</f>
        <v>819.42</v>
      </c>
      <c r="F45" s="47"/>
      <c r="G45" s="48" t="str" cm="1">
        <f t="array" ref="G45">HYPERLINK(TEXT("#"&amp;INDEX($C$123:$AC$157,$AD154,C$63),),INDEX($C$123:$AC$157,$AD154,C$63))</f>
        <v>A126094870T</v>
      </c>
      <c r="H45" s="48" t="str" cm="1">
        <f t="array" ref="H45">HYPERLINK(TEXT("#"&amp;INDEX($C$123:$AC$157,$AD154,D$63),),INDEX($C$123:$AC$157,$AD154,D$63))</f>
        <v>A126109990W</v>
      </c>
      <c r="I45" s="48" t="str" cm="1">
        <f t="array" ref="I45">HYPERLINK(TEXT("#"&amp;INDEX($C$123:$AC$157,$AD154,E$63),),INDEX($C$123:$AC$157,$AD154,E$63))</f>
        <v>A126102430W</v>
      </c>
    </row>
    <row r="46" spans="1:9">
      <c r="A46" s="43"/>
      <c r="B46" s="46" t="s">
        <v>3016</v>
      </c>
      <c r="C46" s="47" cm="1">
        <f t="array" ref="C46">INDEX($C$74:$AC$108,$AD106,C$63)</f>
        <v>14169.837</v>
      </c>
      <c r="D46" s="47" cm="1">
        <f t="array" ref="D46">INDEX($C$74:$AC$108,$AD106,D$63)</f>
        <v>7383.2690000000002</v>
      </c>
      <c r="E46" s="47" cm="1">
        <f t="array" ref="E46">INDEX($C$74:$AC$108,$AD106,E$63)</f>
        <v>6786.5680000000002</v>
      </c>
      <c r="F46" s="47"/>
      <c r="G46" s="48" t="str" cm="1">
        <f t="array" ref="G46">HYPERLINK(TEXT("#"&amp;INDEX($C$123:$AC$157,$AD155,C$63),),INDEX($C$123:$AC$157,$AD155,C$63))</f>
        <v>A126094846T</v>
      </c>
      <c r="H46" s="48" t="str" cm="1">
        <f t="array" ref="H46">HYPERLINK(TEXT("#"&amp;INDEX($C$123:$AC$157,$AD155,D$63),),INDEX($C$123:$AC$157,$AD155,D$63))</f>
        <v>A126109966W</v>
      </c>
      <c r="I46" s="48" t="str" cm="1">
        <f t="array" ref="I46">HYPERLINK(TEXT("#"&amp;INDEX($C$123:$AC$157,$AD155,E$63),),INDEX($C$123:$AC$157,$AD155,E$63))</f>
        <v>A126102406W</v>
      </c>
    </row>
    <row r="47" spans="1:9">
      <c r="A47" s="43"/>
      <c r="B47" s="46" t="s">
        <v>3017</v>
      </c>
      <c r="C47" s="47" cm="1">
        <f t="array" ref="C47">INDEX($C$74:$AC$108,$AD107,C$63)</f>
        <v>7074.2039999999997</v>
      </c>
      <c r="D47" s="47" cm="1">
        <f t="array" ref="D47">INDEX($C$74:$AC$108,$AD107,D$63)</f>
        <v>3088.6970000000001</v>
      </c>
      <c r="E47" s="47" cm="1">
        <f t="array" ref="E47">INDEX($C$74:$AC$108,$AD107,E$63)</f>
        <v>3985.5079999999998</v>
      </c>
      <c r="F47" s="47"/>
      <c r="G47" s="48" t="str" cm="1">
        <f t="array" ref="G47">HYPERLINK(TEXT("#"&amp;INDEX($C$123:$AC$157,$AD156,C$63),),INDEX($C$123:$AC$157,$AD156,C$63))</f>
        <v>A126094874A</v>
      </c>
      <c r="H47" s="48" t="str" cm="1">
        <f t="array" ref="H47">HYPERLINK(TEXT("#"&amp;INDEX($C$123:$AC$157,$AD156,D$63),),INDEX($C$123:$AC$157,$AD156,D$63))</f>
        <v>A126109994F</v>
      </c>
      <c r="I47" s="48" t="str" cm="1">
        <f t="array" ref="I47">HYPERLINK(TEXT("#"&amp;INDEX($C$123:$AC$157,$AD156,E$63),),INDEX($C$123:$AC$157,$AD156,E$63))</f>
        <v>A126102434F</v>
      </c>
    </row>
    <row r="48" spans="1:9">
      <c r="A48" s="43"/>
      <c r="B48" s="46" t="s">
        <v>3018</v>
      </c>
      <c r="C48" s="47" cm="1">
        <f t="array" ref="C48">INDEX($C$74:$AC$108,$AD108,C$63)</f>
        <v>994.76099999999997</v>
      </c>
      <c r="D48" s="47" cm="1">
        <f t="array" ref="D48">INDEX($C$74:$AC$108,$AD108,D$63)</f>
        <v>393.79399999999998</v>
      </c>
      <c r="E48" s="47" cm="1">
        <f t="array" ref="E48">INDEX($C$74:$AC$108,$AD108,E$63)</f>
        <v>600.96699999999998</v>
      </c>
      <c r="F48" s="47"/>
      <c r="G48" s="48" t="str" cm="1">
        <f t="array" ref="G48">HYPERLINK(TEXT("#"&amp;INDEX($C$123:$AC$157,$AD157,C$63),),INDEX($C$123:$AC$157,$AD157,C$63))</f>
        <v>A126094854T</v>
      </c>
      <c r="H48" s="48" t="str" cm="1">
        <f t="array" ref="H48">HYPERLINK(TEXT("#"&amp;INDEX($C$123:$AC$157,$AD157,D$63),),INDEX($C$123:$AC$157,$AD157,D$63))</f>
        <v>A126109974W</v>
      </c>
      <c r="I48" s="48" t="str" cm="1">
        <f t="array" ref="I48">HYPERLINK(TEXT("#"&amp;INDEX($C$123:$AC$157,$AD157,E$63),),INDEX($C$123:$AC$157,$AD157,E$63))</f>
        <v>A126102414W</v>
      </c>
    </row>
    <row r="49" spans="1:21">
      <c r="A49" s="49"/>
      <c r="B49" s="50"/>
      <c r="C49" s="47"/>
      <c r="D49" s="47"/>
      <c r="E49" s="47"/>
      <c r="F49" s="47"/>
      <c r="G49" s="48"/>
      <c r="H49" s="48"/>
      <c r="I49" s="48"/>
    </row>
    <row r="50" spans="1:21">
      <c r="A50" s="49"/>
      <c r="B50" s="51"/>
      <c r="C50" s="47"/>
      <c r="D50" s="47"/>
      <c r="E50" s="47"/>
      <c r="F50" s="47"/>
      <c r="G50" s="47"/>
      <c r="H50" s="47"/>
      <c r="I50" s="47"/>
      <c r="J50" s="47"/>
      <c r="K50" s="47"/>
      <c r="L50" s="47"/>
      <c r="M50" s="47"/>
      <c r="N50" s="47"/>
      <c r="O50" s="47"/>
      <c r="P50" s="47"/>
      <c r="Q50" s="47"/>
      <c r="R50" s="47"/>
      <c r="S50" s="47"/>
      <c r="T50" s="47"/>
    </row>
    <row r="51" spans="1:21">
      <c r="A51" s="52" t="str">
        <f ca="1">Contents!B26</f>
        <v>© Commonwealth of Australia 2023</v>
      </c>
      <c r="B51" s="53"/>
      <c r="C51" s="47"/>
      <c r="D51" s="47"/>
      <c r="E51" s="47"/>
      <c r="F51" s="47"/>
      <c r="G51" s="47"/>
      <c r="H51" s="47"/>
      <c r="I51" s="47"/>
      <c r="J51" s="47"/>
      <c r="K51" s="47"/>
      <c r="L51" s="47"/>
      <c r="M51" s="47"/>
      <c r="N51" s="47"/>
      <c r="O51" s="47"/>
      <c r="P51" s="47"/>
      <c r="Q51" s="47"/>
      <c r="R51" s="47"/>
      <c r="S51" s="47"/>
      <c r="T51" s="47"/>
    </row>
    <row r="52" spans="1:21">
      <c r="A52" s="52"/>
      <c r="B52" s="53"/>
      <c r="C52" s="47"/>
      <c r="D52" s="47"/>
      <c r="E52" s="47"/>
      <c r="F52" s="47"/>
      <c r="G52" s="47"/>
      <c r="H52" s="47"/>
      <c r="I52" s="47"/>
      <c r="J52" s="47"/>
      <c r="K52" s="47"/>
      <c r="L52" s="47"/>
      <c r="M52" s="47"/>
      <c r="N52" s="47"/>
      <c r="O52" s="47"/>
      <c r="P52" s="47"/>
      <c r="Q52" s="47"/>
      <c r="R52" s="47"/>
      <c r="S52" s="47"/>
      <c r="T52" s="47"/>
    </row>
    <row r="53" spans="1:21" hidden="1">
      <c r="A53" s="54"/>
      <c r="B53" s="55" t="s">
        <v>3025</v>
      </c>
      <c r="C53" s="56">
        <v>1</v>
      </c>
      <c r="D53" s="57"/>
      <c r="E53" s="57"/>
      <c r="F53" s="47"/>
      <c r="G53" s="47"/>
      <c r="H53" s="47"/>
      <c r="I53" s="47"/>
      <c r="J53" s="47"/>
      <c r="K53" s="47"/>
      <c r="L53" s="47"/>
      <c r="M53" s="47"/>
      <c r="N53" s="47"/>
      <c r="O53" s="47"/>
      <c r="P53" s="47"/>
      <c r="Q53" s="47"/>
      <c r="R53" s="47"/>
      <c r="S53" s="47"/>
      <c r="T53" s="47"/>
    </row>
    <row r="54" spans="1:21" hidden="1">
      <c r="A54" s="54"/>
      <c r="B54" s="55" t="s">
        <v>3026</v>
      </c>
      <c r="C54" s="56">
        <v>4</v>
      </c>
      <c r="D54" s="57"/>
      <c r="E54" s="57"/>
      <c r="F54" s="47"/>
      <c r="G54" s="47"/>
      <c r="H54" s="47"/>
      <c r="I54" s="47"/>
      <c r="J54" s="47"/>
      <c r="K54" s="47"/>
      <c r="L54" s="47"/>
      <c r="M54" s="47"/>
      <c r="N54" s="47"/>
      <c r="O54" s="47"/>
      <c r="P54" s="47"/>
      <c r="Q54" s="47"/>
      <c r="R54" s="47"/>
      <c r="S54" s="47"/>
      <c r="T54" s="47"/>
    </row>
    <row r="55" spans="1:21" hidden="1">
      <c r="A55" s="54"/>
      <c r="B55" s="55" t="s">
        <v>3027</v>
      </c>
      <c r="C55" s="56">
        <v>7</v>
      </c>
      <c r="D55" s="57"/>
      <c r="E55" s="57"/>
      <c r="F55" s="47"/>
      <c r="G55" s="47"/>
      <c r="H55" s="47"/>
      <c r="I55" s="47"/>
      <c r="J55" s="47"/>
      <c r="K55" s="47"/>
      <c r="L55" s="47"/>
      <c r="M55" s="47"/>
      <c r="N55" s="47"/>
      <c r="O55" s="47"/>
      <c r="P55" s="47"/>
      <c r="Q55" s="47"/>
      <c r="R55" s="47"/>
      <c r="S55" s="47"/>
      <c r="T55" s="47"/>
    </row>
    <row r="56" spans="1:21" hidden="1">
      <c r="A56" s="54"/>
      <c r="B56" s="55" t="s">
        <v>3028</v>
      </c>
      <c r="C56" s="56">
        <v>10</v>
      </c>
      <c r="D56" s="57"/>
      <c r="E56" s="57"/>
      <c r="F56" s="47"/>
      <c r="G56" s="47"/>
      <c r="H56" s="47"/>
      <c r="I56" s="47"/>
      <c r="J56" s="47"/>
      <c r="K56" s="47"/>
      <c r="L56" s="47"/>
      <c r="M56" s="47"/>
      <c r="N56" s="47"/>
      <c r="O56" s="47"/>
      <c r="P56" s="47"/>
      <c r="Q56" s="47"/>
      <c r="R56" s="47"/>
      <c r="S56" s="47"/>
      <c r="T56" s="47"/>
    </row>
    <row r="57" spans="1:21" hidden="1">
      <c r="A57" s="54"/>
      <c r="B57" s="55" t="s">
        <v>3029</v>
      </c>
      <c r="C57" s="56">
        <v>13</v>
      </c>
      <c r="D57" s="57"/>
      <c r="E57" s="57"/>
      <c r="F57" s="47"/>
      <c r="G57" s="47"/>
      <c r="H57" s="47"/>
      <c r="I57" s="47"/>
      <c r="J57" s="47"/>
      <c r="K57" s="47"/>
      <c r="L57" s="47"/>
      <c r="M57" s="47"/>
      <c r="N57" s="47"/>
      <c r="O57" s="47"/>
      <c r="P57" s="47"/>
      <c r="Q57" s="47"/>
      <c r="R57" s="47"/>
      <c r="S57" s="47"/>
      <c r="T57" s="47"/>
    </row>
    <row r="58" spans="1:21" hidden="1">
      <c r="A58" s="54"/>
      <c r="B58" s="55" t="s">
        <v>3030</v>
      </c>
      <c r="C58" s="56">
        <v>16</v>
      </c>
      <c r="D58" s="57"/>
      <c r="E58" s="57"/>
      <c r="F58" s="47"/>
      <c r="G58" s="47"/>
      <c r="H58" s="47"/>
      <c r="I58" s="47"/>
      <c r="J58" s="47"/>
      <c r="K58" s="47"/>
      <c r="L58" s="47"/>
      <c r="M58" s="47"/>
      <c r="N58" s="47"/>
      <c r="O58" s="47"/>
      <c r="P58" s="47"/>
      <c r="Q58" s="47"/>
      <c r="R58" s="47"/>
      <c r="S58" s="47"/>
      <c r="T58" s="47"/>
    </row>
    <row r="59" spans="1:21" hidden="1">
      <c r="A59" s="54"/>
      <c r="B59" s="55" t="s">
        <v>3031</v>
      </c>
      <c r="C59" s="56">
        <v>19</v>
      </c>
      <c r="D59" s="57"/>
      <c r="E59" s="57"/>
      <c r="F59" s="47"/>
      <c r="G59" s="47"/>
      <c r="H59" s="47"/>
      <c r="I59" s="47"/>
      <c r="J59" s="47"/>
      <c r="K59" s="47"/>
      <c r="L59" s="47"/>
      <c r="M59" s="47"/>
      <c r="N59" s="47"/>
      <c r="O59" s="47"/>
      <c r="P59" s="47"/>
      <c r="Q59" s="47"/>
      <c r="R59" s="47"/>
      <c r="S59" s="47"/>
      <c r="T59" s="47"/>
    </row>
    <row r="60" spans="1:21" hidden="1">
      <c r="A60" s="54"/>
      <c r="B60" s="55" t="s">
        <v>3032</v>
      </c>
      <c r="C60" s="56">
        <v>22</v>
      </c>
      <c r="F60" s="47"/>
      <c r="G60" s="47"/>
      <c r="H60" s="47"/>
      <c r="I60" s="47"/>
      <c r="J60" s="47"/>
      <c r="K60" s="47"/>
      <c r="L60" s="47"/>
      <c r="M60" s="47"/>
      <c r="N60" s="47"/>
      <c r="O60" s="47"/>
      <c r="P60" s="47"/>
      <c r="Q60" s="47"/>
      <c r="R60" s="47"/>
      <c r="S60" s="47"/>
      <c r="T60" s="47"/>
      <c r="U60" s="47"/>
    </row>
    <row r="61" spans="1:21" hidden="1">
      <c r="A61" s="54"/>
      <c r="B61" s="55" t="s">
        <v>3033</v>
      </c>
      <c r="C61" s="56">
        <v>25</v>
      </c>
      <c r="D61" s="47"/>
      <c r="E61" s="47"/>
      <c r="F61" s="47"/>
      <c r="G61" s="47"/>
      <c r="H61" s="47"/>
      <c r="I61" s="47"/>
      <c r="J61" s="47"/>
      <c r="K61" s="47"/>
      <c r="L61" s="47"/>
      <c r="M61" s="47"/>
      <c r="N61" s="47"/>
      <c r="O61" s="47"/>
      <c r="P61" s="47"/>
      <c r="Q61" s="47"/>
      <c r="R61" s="47"/>
      <c r="S61" s="47"/>
      <c r="T61" s="47"/>
    </row>
    <row r="62" spans="1:21" hidden="1">
      <c r="A62" s="54"/>
      <c r="B62" s="53"/>
      <c r="C62" s="47"/>
      <c r="D62" s="47"/>
      <c r="E62" s="47"/>
      <c r="F62" s="47"/>
      <c r="G62" s="47"/>
      <c r="H62" s="47"/>
      <c r="I62" s="47"/>
      <c r="J62" s="47"/>
      <c r="K62" s="47"/>
      <c r="L62" s="47"/>
      <c r="M62" s="47"/>
      <c r="N62" s="47"/>
      <c r="O62" s="47"/>
      <c r="P62" s="47"/>
      <c r="Q62" s="47"/>
      <c r="R62" s="47"/>
      <c r="S62" s="47"/>
      <c r="T62" s="47"/>
    </row>
    <row r="63" spans="1:21" hidden="1">
      <c r="A63" s="54"/>
      <c r="B63" s="53"/>
      <c r="C63" s="56">
        <f>VLOOKUP(C10,B53:C61,2,FALSE)</f>
        <v>1</v>
      </c>
      <c r="D63" s="56">
        <f>C63+1</f>
        <v>2</v>
      </c>
      <c r="E63" s="56">
        <f>D63+1</f>
        <v>3</v>
      </c>
      <c r="F63" s="47"/>
      <c r="G63" s="47"/>
      <c r="H63" s="47"/>
      <c r="I63" s="47"/>
      <c r="J63" s="47"/>
      <c r="K63" s="47"/>
      <c r="L63" s="47"/>
      <c r="M63" s="47"/>
      <c r="N63" s="47"/>
      <c r="O63" s="47"/>
      <c r="P63" s="47"/>
      <c r="Q63" s="47"/>
      <c r="R63" s="47"/>
      <c r="S63" s="47"/>
      <c r="T63" s="47"/>
    </row>
    <row r="64" spans="1:21" hidden="1">
      <c r="A64" s="54"/>
      <c r="B64" s="53"/>
      <c r="C64" s="47"/>
      <c r="D64" s="47"/>
      <c r="E64" s="47"/>
      <c r="F64" s="47"/>
      <c r="G64" s="47"/>
      <c r="H64" s="47"/>
      <c r="I64" s="47"/>
      <c r="J64" s="47"/>
      <c r="K64" s="47"/>
      <c r="L64" s="47"/>
      <c r="M64" s="47"/>
      <c r="N64" s="47"/>
      <c r="O64" s="47"/>
      <c r="P64" s="47"/>
      <c r="Q64" s="47"/>
      <c r="R64" s="47"/>
      <c r="S64" s="47"/>
      <c r="T64" s="47"/>
    </row>
    <row r="65" spans="1:30" hidden="1">
      <c r="A65" s="54"/>
      <c r="B65" s="53"/>
      <c r="C65" s="47"/>
      <c r="D65" s="47"/>
      <c r="E65" s="47"/>
      <c r="F65" s="47"/>
      <c r="G65" s="47"/>
      <c r="H65" s="47"/>
      <c r="I65" s="47"/>
      <c r="J65" s="47"/>
      <c r="K65" s="47"/>
      <c r="L65" s="47"/>
      <c r="M65" s="47"/>
      <c r="N65" s="47"/>
      <c r="O65" s="47"/>
      <c r="P65" s="47"/>
      <c r="Q65" s="47"/>
      <c r="R65" s="47"/>
      <c r="S65" s="47"/>
      <c r="T65" s="47"/>
    </row>
    <row r="66" spans="1:30" hidden="1">
      <c r="A66" s="54"/>
      <c r="B66" s="53"/>
      <c r="C66" s="47"/>
      <c r="D66" s="47"/>
      <c r="E66" s="47"/>
      <c r="F66" s="47"/>
      <c r="G66" s="47"/>
      <c r="H66" s="47"/>
      <c r="I66" s="47"/>
      <c r="J66" s="47"/>
      <c r="K66" s="47"/>
      <c r="L66" s="47"/>
      <c r="M66" s="47"/>
      <c r="N66" s="47"/>
      <c r="O66" s="47"/>
      <c r="P66" s="47"/>
      <c r="Q66" s="47"/>
      <c r="R66" s="47"/>
      <c r="S66" s="47"/>
      <c r="T66" s="47"/>
    </row>
    <row r="67" spans="1:30" hidden="1">
      <c r="A67" s="54"/>
      <c r="B67" s="53"/>
      <c r="C67" s="47"/>
      <c r="D67" s="47"/>
      <c r="E67" s="47"/>
      <c r="F67" s="47"/>
      <c r="G67" s="47"/>
      <c r="H67" s="47"/>
      <c r="I67" s="47"/>
      <c r="J67" s="47"/>
      <c r="K67" s="47"/>
      <c r="L67" s="47"/>
      <c r="M67" s="47"/>
      <c r="N67" s="47"/>
      <c r="O67" s="47"/>
      <c r="P67" s="47"/>
      <c r="Q67" s="47"/>
      <c r="R67" s="47"/>
      <c r="S67" s="47"/>
      <c r="T67" s="47"/>
    </row>
    <row r="68" spans="1:30" hidden="1">
      <c r="A68" s="54"/>
      <c r="B68" s="53"/>
      <c r="C68" s="47"/>
      <c r="D68" s="47"/>
      <c r="E68" s="47"/>
      <c r="F68" s="47"/>
      <c r="G68" s="47"/>
      <c r="H68" s="47"/>
      <c r="I68" s="47"/>
      <c r="J68" s="47"/>
      <c r="K68" s="47"/>
      <c r="L68" s="47"/>
      <c r="M68" s="47"/>
      <c r="N68" s="47"/>
      <c r="O68" s="47"/>
      <c r="P68" s="47"/>
      <c r="Q68" s="47"/>
      <c r="R68" s="47"/>
      <c r="S68" s="47"/>
      <c r="T68" s="47"/>
    </row>
    <row r="69" spans="1:30" hidden="1">
      <c r="A69" s="54"/>
      <c r="B69" s="53"/>
      <c r="C69" s="56">
        <v>1</v>
      </c>
      <c r="D69" s="56">
        <v>2</v>
      </c>
      <c r="E69" s="56">
        <v>3</v>
      </c>
      <c r="F69" s="56">
        <v>4</v>
      </c>
      <c r="G69" s="56">
        <v>5</v>
      </c>
      <c r="H69" s="56">
        <v>6</v>
      </c>
      <c r="I69" s="56">
        <v>7</v>
      </c>
      <c r="J69" s="56">
        <v>8</v>
      </c>
      <c r="K69" s="56">
        <v>9</v>
      </c>
      <c r="L69" s="56">
        <v>10</v>
      </c>
      <c r="M69" s="56">
        <v>11</v>
      </c>
      <c r="N69" s="56">
        <v>12</v>
      </c>
      <c r="O69" s="56">
        <v>13</v>
      </c>
      <c r="P69" s="56">
        <v>14</v>
      </c>
      <c r="Q69" s="56">
        <v>15</v>
      </c>
      <c r="R69" s="56">
        <v>16</v>
      </c>
      <c r="S69" s="56">
        <v>17</v>
      </c>
      <c r="T69" s="56">
        <v>18</v>
      </c>
      <c r="U69" s="56">
        <v>19</v>
      </c>
      <c r="V69" s="56">
        <v>20</v>
      </c>
      <c r="W69" s="56">
        <v>21</v>
      </c>
      <c r="X69" s="56">
        <v>22</v>
      </c>
      <c r="Y69" s="56">
        <v>23</v>
      </c>
      <c r="Z69" s="56">
        <v>24</v>
      </c>
      <c r="AA69" s="56">
        <v>25</v>
      </c>
      <c r="AB69" s="56">
        <v>26</v>
      </c>
      <c r="AC69" s="56">
        <v>27</v>
      </c>
    </row>
    <row r="70" spans="1:30" ht="15" hidden="1" customHeight="1">
      <c r="A70" s="38"/>
      <c r="B70" s="38"/>
      <c r="C70" s="69" t="s">
        <v>3025</v>
      </c>
      <c r="D70" s="69"/>
      <c r="E70" s="69"/>
      <c r="F70" s="69" t="s">
        <v>3026</v>
      </c>
      <c r="G70" s="69"/>
      <c r="H70" s="69"/>
      <c r="I70" s="69" t="s">
        <v>3027</v>
      </c>
      <c r="J70" s="69"/>
      <c r="K70" s="69"/>
      <c r="L70" s="69" t="s">
        <v>3028</v>
      </c>
      <c r="M70" s="69"/>
      <c r="N70" s="69"/>
      <c r="O70" s="69" t="s">
        <v>3029</v>
      </c>
      <c r="P70" s="69"/>
      <c r="Q70" s="69"/>
      <c r="R70" s="69" t="s">
        <v>3030</v>
      </c>
      <c r="S70" s="69"/>
      <c r="T70" s="69"/>
      <c r="U70" s="69" t="s">
        <v>3031</v>
      </c>
      <c r="V70" s="69"/>
      <c r="W70" s="69"/>
      <c r="X70" s="69" t="s">
        <v>3032</v>
      </c>
      <c r="Y70" s="69"/>
      <c r="Z70" s="69"/>
      <c r="AA70" s="69" t="s">
        <v>3033</v>
      </c>
      <c r="AB70" s="69"/>
      <c r="AC70" s="69"/>
    </row>
    <row r="71" spans="1:30" hidden="1">
      <c r="A71" s="38"/>
      <c r="B71" s="38"/>
      <c r="C71" s="39" t="s">
        <v>2979</v>
      </c>
      <c r="D71" s="39" t="s">
        <v>2980</v>
      </c>
      <c r="E71" s="39" t="s">
        <v>2981</v>
      </c>
      <c r="F71" s="39" t="s">
        <v>2979</v>
      </c>
      <c r="G71" s="39" t="s">
        <v>2980</v>
      </c>
      <c r="H71" s="39" t="s">
        <v>2981</v>
      </c>
      <c r="I71" s="39" t="s">
        <v>2979</v>
      </c>
      <c r="J71" s="39" t="s">
        <v>2980</v>
      </c>
      <c r="K71" s="39" t="s">
        <v>2981</v>
      </c>
      <c r="L71" s="39" t="s">
        <v>2979</v>
      </c>
      <c r="M71" s="39" t="s">
        <v>2980</v>
      </c>
      <c r="N71" s="39" t="s">
        <v>2981</v>
      </c>
      <c r="O71" s="39" t="s">
        <v>2979</v>
      </c>
      <c r="P71" s="39" t="s">
        <v>2980</v>
      </c>
      <c r="Q71" s="39" t="s">
        <v>2981</v>
      </c>
      <c r="R71" s="39" t="s">
        <v>2979</v>
      </c>
      <c r="S71" s="39" t="s">
        <v>2980</v>
      </c>
      <c r="T71" s="39" t="s">
        <v>2981</v>
      </c>
      <c r="U71" s="39" t="s">
        <v>2979</v>
      </c>
      <c r="V71" s="39" t="s">
        <v>2980</v>
      </c>
      <c r="W71" s="39" t="s">
        <v>2981</v>
      </c>
      <c r="X71" s="39" t="s">
        <v>2979</v>
      </c>
      <c r="Y71" s="39" t="s">
        <v>2980</v>
      </c>
      <c r="Z71" s="39" t="s">
        <v>2981</v>
      </c>
      <c r="AA71" s="39" t="s">
        <v>2979</v>
      </c>
      <c r="AB71" s="39" t="s">
        <v>2980</v>
      </c>
      <c r="AC71" s="39" t="s">
        <v>2981</v>
      </c>
    </row>
    <row r="72" spans="1:30" hidden="1">
      <c r="A72" s="38"/>
      <c r="B72" s="38"/>
      <c r="C72" s="42" t="s">
        <v>2982</v>
      </c>
      <c r="D72" s="42" t="s">
        <v>2982</v>
      </c>
      <c r="E72" s="42" t="s">
        <v>2982</v>
      </c>
      <c r="F72" s="42" t="s">
        <v>2982</v>
      </c>
      <c r="G72" s="42" t="s">
        <v>2982</v>
      </c>
      <c r="H72" s="42" t="s">
        <v>2982</v>
      </c>
      <c r="I72" s="42" t="s">
        <v>2982</v>
      </c>
      <c r="J72" s="42" t="s">
        <v>2982</v>
      </c>
      <c r="K72" s="42" t="s">
        <v>2982</v>
      </c>
      <c r="L72" s="42" t="s">
        <v>2982</v>
      </c>
      <c r="M72" s="42" t="s">
        <v>2982</v>
      </c>
      <c r="N72" s="42" t="s">
        <v>2982</v>
      </c>
      <c r="O72" s="42" t="s">
        <v>2982</v>
      </c>
      <c r="P72" s="42" t="s">
        <v>2982</v>
      </c>
      <c r="Q72" s="42" t="s">
        <v>2982</v>
      </c>
      <c r="R72" s="42" t="s">
        <v>2982</v>
      </c>
      <c r="S72" s="42" t="s">
        <v>2982</v>
      </c>
      <c r="T72" s="42" t="s">
        <v>2982</v>
      </c>
      <c r="U72" s="42" t="s">
        <v>2982</v>
      </c>
      <c r="V72" s="42" t="s">
        <v>2982</v>
      </c>
      <c r="W72" s="42" t="s">
        <v>2982</v>
      </c>
      <c r="X72" s="42" t="s">
        <v>2982</v>
      </c>
      <c r="Y72" s="42" t="s">
        <v>2982</v>
      </c>
      <c r="Z72" s="42" t="s">
        <v>2982</v>
      </c>
      <c r="AA72" s="42" t="s">
        <v>2982</v>
      </c>
      <c r="AB72" s="42" t="s">
        <v>2982</v>
      </c>
      <c r="AC72" s="42" t="s">
        <v>2982</v>
      </c>
    </row>
    <row r="73" spans="1:30" hidden="1">
      <c r="A73" s="43" t="s">
        <v>2983</v>
      </c>
      <c r="B73" s="44"/>
      <c r="C73" s="42"/>
      <c r="D73" s="42"/>
      <c r="E73" s="42"/>
      <c r="F73" s="45"/>
      <c r="G73" s="60"/>
      <c r="H73" s="60"/>
    </row>
    <row r="74" spans="1:30" hidden="1">
      <c r="A74" s="43"/>
      <c r="B74" s="46" t="s">
        <v>2984</v>
      </c>
      <c r="C74" s="61">
        <f>A126094922J_Latest</f>
        <v>21244.041000000001</v>
      </c>
      <c r="D74" s="61">
        <f>A126110042V_Latest</f>
        <v>10471.966</v>
      </c>
      <c r="E74" s="61">
        <f>A126102482X_Latest</f>
        <v>10772.075000000001</v>
      </c>
      <c r="F74" s="61">
        <f>A126095762A_Latest</f>
        <v>6670.201</v>
      </c>
      <c r="G74" s="61">
        <f>A126110882K_Latest</f>
        <v>3297.7130000000002</v>
      </c>
      <c r="H74" s="61">
        <f>A126103322F_Latest</f>
        <v>3372.4879999999998</v>
      </c>
      <c r="I74" s="61">
        <f>A126095202C_Latest</f>
        <v>5467.7250000000004</v>
      </c>
      <c r="J74" s="61">
        <f>A126110322L_Latest</f>
        <v>2688.02</v>
      </c>
      <c r="K74" s="61">
        <f>A126102762T_Latest</f>
        <v>2779.7049999999999</v>
      </c>
      <c r="L74" s="61">
        <f>A126095902T_Latest</f>
        <v>4310.2309999999998</v>
      </c>
      <c r="M74" s="61">
        <f>A126111022C_Latest</f>
        <v>2113.2449999999999</v>
      </c>
      <c r="N74" s="61">
        <f>A126103462J_Latest</f>
        <v>2196.9870000000001</v>
      </c>
      <c r="O74" s="61">
        <f>A126096042W_Latest</f>
        <v>1507.0250000000001</v>
      </c>
      <c r="P74" s="61">
        <f>A126111162F_Latest</f>
        <v>740.50099999999998</v>
      </c>
      <c r="Q74" s="61">
        <f>A126103602X_Latest</f>
        <v>766.52499999999998</v>
      </c>
      <c r="R74" s="61">
        <f>A126095342F_Latest</f>
        <v>2262.7150000000001</v>
      </c>
      <c r="S74" s="61">
        <f>A126110462R_Latest</f>
        <v>1128.0809999999999</v>
      </c>
      <c r="T74" s="61">
        <f>A126102902J_Latest</f>
        <v>1134.635</v>
      </c>
      <c r="U74" s="61">
        <f>A126095482J_Latest</f>
        <v>477.85500000000002</v>
      </c>
      <c r="V74" s="61">
        <f>A126110602F_Latest</f>
        <v>235.95400000000001</v>
      </c>
      <c r="W74" s="61">
        <f>A126103042L_Latest</f>
        <v>241.90100000000001</v>
      </c>
      <c r="X74" s="61">
        <f>A126095622X_Latest</f>
        <v>174.10499999999999</v>
      </c>
      <c r="Y74" s="61">
        <f>A126110742J_Latest</f>
        <v>86.956000000000003</v>
      </c>
      <c r="Z74" s="61">
        <f>A126103182R_Latest</f>
        <v>87.149000000000001</v>
      </c>
      <c r="AA74" s="61">
        <f>A126095062L_Latest</f>
        <v>374.18400000000003</v>
      </c>
      <c r="AB74" s="61">
        <f>A126110182W_Latest</f>
        <v>181.49700000000001</v>
      </c>
      <c r="AC74" s="61">
        <f>A126102622R_Latest</f>
        <v>192.68700000000001</v>
      </c>
      <c r="AD74" s="56">
        <v>1</v>
      </c>
    </row>
    <row r="75" spans="1:30" hidden="1">
      <c r="A75" s="43"/>
      <c r="B75" s="46" t="s">
        <v>2985</v>
      </c>
      <c r="C75" s="61">
        <f>A126094878K_Latest</f>
        <v>13813.467000000001</v>
      </c>
      <c r="D75" s="61">
        <f>A126109998R_Latest</f>
        <v>7246.3590000000004</v>
      </c>
      <c r="E75" s="61">
        <f>A126102438R_Latest</f>
        <v>6567.107</v>
      </c>
      <c r="F75" s="61">
        <f>A126095718T_Latest</f>
        <v>4339.4629999999997</v>
      </c>
      <c r="G75" s="61">
        <f>A126110838A_Latest</f>
        <v>2272.7530000000002</v>
      </c>
      <c r="H75" s="61">
        <f>A126103278J_Latest</f>
        <v>2066.71</v>
      </c>
      <c r="I75" s="61">
        <f>A126095158F_Latest</f>
        <v>3555.107</v>
      </c>
      <c r="J75" s="61">
        <f>A126110278R_Latest</f>
        <v>1872.84</v>
      </c>
      <c r="K75" s="61">
        <f>A126102718J_Latest</f>
        <v>1682.2670000000001</v>
      </c>
      <c r="L75" s="61">
        <f>A126095858V_Latest</f>
        <v>2783.7730000000001</v>
      </c>
      <c r="M75" s="61">
        <f>A126110978C_Latest</f>
        <v>1440.5920000000001</v>
      </c>
      <c r="N75" s="61">
        <f>A126103418X_Latest</f>
        <v>1343.18</v>
      </c>
      <c r="O75" s="61">
        <f>A126095998W_Latest</f>
        <v>933.28099999999995</v>
      </c>
      <c r="P75" s="61">
        <f>A126111118W_Latest</f>
        <v>491.363</v>
      </c>
      <c r="Q75" s="61">
        <f>A126103558A_Latest</f>
        <v>441.91800000000001</v>
      </c>
      <c r="R75" s="61">
        <f>A126095298J_Latest</f>
        <v>1518.1420000000001</v>
      </c>
      <c r="S75" s="61">
        <f>A126110418F_Latest</f>
        <v>817.58299999999997</v>
      </c>
      <c r="T75" s="61">
        <f>A126102858K_Latest</f>
        <v>700.55899999999997</v>
      </c>
      <c r="U75" s="61">
        <f>A126095438X_Latest</f>
        <v>288.13099999999997</v>
      </c>
      <c r="V75" s="61">
        <f>A126110558J_Latest</f>
        <v>148.399</v>
      </c>
      <c r="W75" s="61">
        <f>A126102998L_Latest</f>
        <v>139.733</v>
      </c>
      <c r="X75" s="61">
        <f>A126095578A_Latest</f>
        <v>131.08000000000001</v>
      </c>
      <c r="Y75" s="61">
        <f>A126110698K_Latest</f>
        <v>67.275999999999996</v>
      </c>
      <c r="Z75" s="61">
        <f>A126103138F_Latest</f>
        <v>63.804000000000002</v>
      </c>
      <c r="AA75" s="61">
        <f>A126095018C_Latest</f>
        <v>264.49</v>
      </c>
      <c r="AB75" s="61">
        <f>A126110138L_Latest</f>
        <v>135.554</v>
      </c>
      <c r="AC75" s="61">
        <f>A126102578T_Latest</f>
        <v>128.93600000000001</v>
      </c>
      <c r="AD75" s="56">
        <v>2</v>
      </c>
    </row>
    <row r="76" spans="1:30" hidden="1">
      <c r="A76" s="43"/>
      <c r="B76" s="46" t="s">
        <v>2986</v>
      </c>
      <c r="C76" s="61">
        <f>A126094926T_Latest</f>
        <v>1476.1579999999999</v>
      </c>
      <c r="D76" s="61">
        <f>A126110046C_Latest</f>
        <v>776.62800000000004</v>
      </c>
      <c r="E76" s="61">
        <f>A126102486J_Latest</f>
        <v>699.53</v>
      </c>
      <c r="F76" s="61">
        <f>A126095766K_Latest</f>
        <v>454.87400000000002</v>
      </c>
      <c r="G76" s="61">
        <f>A126110886V_Latest</f>
        <v>242.816</v>
      </c>
      <c r="H76" s="61">
        <f>A126103326R_Latest</f>
        <v>212.05799999999999</v>
      </c>
      <c r="I76" s="61">
        <f>A126095206L_Latest</f>
        <v>380.48399999999998</v>
      </c>
      <c r="J76" s="61">
        <f>A126110326W_Latest</f>
        <v>211.54</v>
      </c>
      <c r="K76" s="61">
        <f>A126102766A_Latest</f>
        <v>168.94499999999999</v>
      </c>
      <c r="L76" s="61">
        <f>A126095906A_Latest</f>
        <v>311.97899999999998</v>
      </c>
      <c r="M76" s="61">
        <f>A126111026L_Latest</f>
        <v>153.83500000000001</v>
      </c>
      <c r="N76" s="61">
        <f>A126103466T_Latest</f>
        <v>158.14400000000001</v>
      </c>
      <c r="O76" s="61">
        <f>A126096046F_Latest</f>
        <v>110.084</v>
      </c>
      <c r="P76" s="61">
        <f>A126111166R_Latest</f>
        <v>54.338000000000001</v>
      </c>
      <c r="Q76" s="61">
        <f>A126103606J_Latest</f>
        <v>55.746000000000002</v>
      </c>
      <c r="R76" s="61">
        <f>A126095346R_Latest</f>
        <v>147.19800000000001</v>
      </c>
      <c r="S76" s="61">
        <f>A126110466X_Latest</f>
        <v>76.299000000000007</v>
      </c>
      <c r="T76" s="61">
        <f>A126102906T_Latest</f>
        <v>70.900000000000006</v>
      </c>
      <c r="U76" s="61">
        <f>A126095486T_Latest</f>
        <v>34.64</v>
      </c>
      <c r="V76" s="61">
        <f>A126110606R_Latest</f>
        <v>16.893000000000001</v>
      </c>
      <c r="W76" s="61">
        <f>A126103046W_Latest</f>
        <v>17.747</v>
      </c>
      <c r="X76" s="61">
        <f>A126095626J_Latest</f>
        <v>11.728999999999999</v>
      </c>
      <c r="Y76" s="61">
        <f>A126110746T_Latest</f>
        <v>7.1210000000000004</v>
      </c>
      <c r="Z76" s="61">
        <f>A126103186X_Latest</f>
        <v>4.6079999999999997</v>
      </c>
      <c r="AA76" s="61">
        <f>A126095066W_Latest</f>
        <v>25.169</v>
      </c>
      <c r="AB76" s="61">
        <f>A126110186F_Latest</f>
        <v>13.788</v>
      </c>
      <c r="AC76" s="61">
        <f>A126102626X_Latest</f>
        <v>11.381</v>
      </c>
      <c r="AD76" s="56">
        <v>3</v>
      </c>
    </row>
    <row r="77" spans="1:30" hidden="1">
      <c r="A77" s="43"/>
      <c r="B77" s="46" t="s">
        <v>2987</v>
      </c>
      <c r="C77" s="61">
        <f>A126094930J_Latest</f>
        <v>869.83600000000001</v>
      </c>
      <c r="D77" s="61">
        <f>A126110050V_Latest</f>
        <v>351.78300000000002</v>
      </c>
      <c r="E77" s="61">
        <f>A126102490X_Latest</f>
        <v>518.053</v>
      </c>
      <c r="F77" s="61">
        <f>A126095770A_Latest</f>
        <v>261.41699999999997</v>
      </c>
      <c r="G77" s="61">
        <f>A126110890K_Latest</f>
        <v>110.41200000000001</v>
      </c>
      <c r="H77" s="61">
        <f>A126103330F_Latest</f>
        <v>151.005</v>
      </c>
      <c r="I77" s="61">
        <f>A126095210C_Latest</f>
        <v>215.16900000000001</v>
      </c>
      <c r="J77" s="61">
        <f>A126110330L_Latest</f>
        <v>90.950999999999993</v>
      </c>
      <c r="K77" s="61">
        <f>A126102770T_Latest</f>
        <v>124.218</v>
      </c>
      <c r="L77" s="61">
        <f>A126095910T_Latest</f>
        <v>186.68299999999999</v>
      </c>
      <c r="M77" s="61">
        <f>A126111030C_Latest</f>
        <v>69.472999999999999</v>
      </c>
      <c r="N77" s="61">
        <f>A126103470J_Latest</f>
        <v>117.21</v>
      </c>
      <c r="O77" s="61">
        <f>A126096050W_Latest</f>
        <v>69.451999999999998</v>
      </c>
      <c r="P77" s="61">
        <f>A126111170F_Latest</f>
        <v>25.123000000000001</v>
      </c>
      <c r="Q77" s="61">
        <f>A126103610X_Latest</f>
        <v>44.329000000000001</v>
      </c>
      <c r="R77" s="61">
        <f>A126095350F_Latest</f>
        <v>91.911000000000001</v>
      </c>
      <c r="S77" s="61">
        <f>A126110470R_Latest</f>
        <v>36.884999999999998</v>
      </c>
      <c r="T77" s="61">
        <f>A126102910J_Latest</f>
        <v>55.026000000000003</v>
      </c>
      <c r="U77" s="61">
        <f>A126095490J_Latest</f>
        <v>23.597999999999999</v>
      </c>
      <c r="V77" s="61">
        <f>A126110610F_Latest</f>
        <v>9.1</v>
      </c>
      <c r="W77" s="61">
        <f>A126103050L_Latest</f>
        <v>14.497999999999999</v>
      </c>
      <c r="X77" s="61">
        <f>A126095630X_Latest</f>
        <v>5.6230000000000002</v>
      </c>
      <c r="Y77" s="61">
        <f>A126110750J_Latest</f>
        <v>2.3140000000000001</v>
      </c>
      <c r="Z77" s="61">
        <f>A126103190R_Latest</f>
        <v>3.3079999999999998</v>
      </c>
      <c r="AA77" s="61">
        <f>A126095070L_Latest</f>
        <v>15.983000000000001</v>
      </c>
      <c r="AB77" s="61">
        <f>A126110190W_Latest</f>
        <v>7.5250000000000004</v>
      </c>
      <c r="AC77" s="61">
        <f>A126102630R_Latest</f>
        <v>8.4589999999999996</v>
      </c>
      <c r="AD77" s="56">
        <v>4</v>
      </c>
    </row>
    <row r="78" spans="1:30" hidden="1">
      <c r="A78" s="43"/>
      <c r="B78" s="46" t="s">
        <v>2988</v>
      </c>
      <c r="C78" s="61">
        <f>A126094882A_Latest</f>
        <v>398.48899999999998</v>
      </c>
      <c r="D78" s="61">
        <f>A126110002A_Latest</f>
        <v>182.512</v>
      </c>
      <c r="E78" s="61">
        <f>A126102442F_Latest</f>
        <v>215.977</v>
      </c>
      <c r="F78" s="61">
        <f>A126095722J_Latest</f>
        <v>130.78800000000001</v>
      </c>
      <c r="G78" s="61">
        <f>A126110842T_Latest</f>
        <v>59.241</v>
      </c>
      <c r="H78" s="61">
        <f>A126103282X_Latest</f>
        <v>71.546999999999997</v>
      </c>
      <c r="I78" s="61">
        <f>A126095162W_Latest</f>
        <v>98.031999999999996</v>
      </c>
      <c r="J78" s="61">
        <f>A126110282F_Latest</f>
        <v>45.533000000000001</v>
      </c>
      <c r="K78" s="61">
        <f>A126102722X_Latest</f>
        <v>52.499000000000002</v>
      </c>
      <c r="L78" s="61">
        <f>A126095862K_Latest</f>
        <v>75.885000000000005</v>
      </c>
      <c r="M78" s="61">
        <f>A126110982V_Latest</f>
        <v>36.043999999999997</v>
      </c>
      <c r="N78" s="61">
        <f>A126103422R_Latest</f>
        <v>39.841999999999999</v>
      </c>
      <c r="O78" s="61">
        <f>A126096002C_Latest</f>
        <v>28.95</v>
      </c>
      <c r="P78" s="61">
        <f>A126111122L_Latest</f>
        <v>11.525</v>
      </c>
      <c r="Q78" s="61">
        <f>A126103562T_Latest</f>
        <v>17.425000000000001</v>
      </c>
      <c r="R78" s="61">
        <f>A126095302L_Latest</f>
        <v>42.841000000000001</v>
      </c>
      <c r="S78" s="61">
        <f>A126110422W_Latest</f>
        <v>19.32</v>
      </c>
      <c r="T78" s="61">
        <f>A126102862A_Latest</f>
        <v>23.521000000000001</v>
      </c>
      <c r="U78" s="61">
        <f>A126095442R_Latest</f>
        <v>11.792</v>
      </c>
      <c r="V78" s="61">
        <f>A126110562X_Latest</f>
        <v>5.8479999999999999</v>
      </c>
      <c r="W78" s="61">
        <f>A126103002V_Latest</f>
        <v>5.944</v>
      </c>
      <c r="X78" s="61">
        <f>A126095582T_Latest</f>
        <v>3.4569999999999999</v>
      </c>
      <c r="Y78" s="61">
        <f>A126110702R_Latest</f>
        <v>1.0920000000000001</v>
      </c>
      <c r="Z78" s="61">
        <f>A126103142W_Latest</f>
        <v>2.3650000000000002</v>
      </c>
      <c r="AA78" s="61">
        <f>A126095022V_Latest</f>
        <v>6.7450000000000001</v>
      </c>
      <c r="AB78" s="61">
        <f>A126110142C_Latest</f>
        <v>3.911</v>
      </c>
      <c r="AC78" s="61">
        <f>A126102582J_Latest</f>
        <v>2.8340000000000001</v>
      </c>
      <c r="AD78" s="56">
        <v>5</v>
      </c>
    </row>
    <row r="79" spans="1:30" hidden="1">
      <c r="A79" s="43"/>
      <c r="B79" s="46" t="s">
        <v>2989</v>
      </c>
      <c r="C79" s="61">
        <f>A126094886K_Latest</f>
        <v>853.87300000000005</v>
      </c>
      <c r="D79" s="61">
        <f>A126110006K_Latest</f>
        <v>368.80900000000003</v>
      </c>
      <c r="E79" s="61">
        <f>A126102446R_Latest</f>
        <v>485.06400000000002</v>
      </c>
      <c r="F79" s="61">
        <f>A126095726T_Latest</f>
        <v>260.36099999999999</v>
      </c>
      <c r="G79" s="61">
        <f>A126110846A_Latest</f>
        <v>116.63500000000001</v>
      </c>
      <c r="H79" s="61">
        <f>A126103286J_Latest</f>
        <v>143.72499999999999</v>
      </c>
      <c r="I79" s="61">
        <f>A126095166F_Latest</f>
        <v>209.41399999999999</v>
      </c>
      <c r="J79" s="61">
        <f>A126110286R_Latest</f>
        <v>90.911000000000001</v>
      </c>
      <c r="K79" s="61">
        <f>A126102726J_Latest</f>
        <v>118.502</v>
      </c>
      <c r="L79" s="61">
        <f>A126095866V_Latest</f>
        <v>184.50899999999999</v>
      </c>
      <c r="M79" s="61">
        <f>A126110986C_Latest</f>
        <v>73.814999999999998</v>
      </c>
      <c r="N79" s="61">
        <f>A126103426X_Latest</f>
        <v>110.694</v>
      </c>
      <c r="O79" s="61">
        <f>A126096006L_Latest</f>
        <v>66.92</v>
      </c>
      <c r="P79" s="61">
        <f>A126111126W_Latest</f>
        <v>28.385999999999999</v>
      </c>
      <c r="Q79" s="61">
        <f>A126103566A_Latest</f>
        <v>38.533999999999999</v>
      </c>
      <c r="R79" s="61">
        <f>A126095306W_Latest</f>
        <v>88.566000000000003</v>
      </c>
      <c r="S79" s="61">
        <f>A126110426F_Latest</f>
        <v>39.363999999999997</v>
      </c>
      <c r="T79" s="61">
        <f>A126102866K_Latest</f>
        <v>49.201999999999998</v>
      </c>
      <c r="U79" s="61">
        <f>A126095446X_Latest</f>
        <v>22.661000000000001</v>
      </c>
      <c r="V79" s="61">
        <f>A126110566J_Latest</f>
        <v>9.86</v>
      </c>
      <c r="W79" s="61">
        <f>A126103006C_Latest</f>
        <v>12.801</v>
      </c>
      <c r="X79" s="61">
        <f>A126095586A_Latest</f>
        <v>5.8929999999999998</v>
      </c>
      <c r="Y79" s="61">
        <f>A126110706X_Latest</f>
        <v>2.82</v>
      </c>
      <c r="Z79" s="61">
        <f>A126103146F_Latest</f>
        <v>3.0720000000000001</v>
      </c>
      <c r="AA79" s="61">
        <f>A126095026C_Latest</f>
        <v>15.551</v>
      </c>
      <c r="AB79" s="61">
        <f>A126110146L_Latest</f>
        <v>7.0170000000000003</v>
      </c>
      <c r="AC79" s="61">
        <f>A126102586T_Latest</f>
        <v>8.5340000000000007</v>
      </c>
      <c r="AD79" s="56">
        <v>6</v>
      </c>
    </row>
    <row r="80" spans="1:30" hidden="1">
      <c r="A80" s="43"/>
      <c r="B80" s="46" t="s">
        <v>2990</v>
      </c>
      <c r="C80" s="61">
        <f>A126094910X_Latest</f>
        <v>792.19899999999996</v>
      </c>
      <c r="D80" s="61">
        <f>A126110030K_Latest</f>
        <v>326.39400000000001</v>
      </c>
      <c r="E80" s="61">
        <f>A126102470R_Latest</f>
        <v>465.80500000000001</v>
      </c>
      <c r="F80" s="61">
        <f>A126095750T_Latest</f>
        <v>237.63300000000001</v>
      </c>
      <c r="G80" s="61">
        <f>A126110870A_Latest</f>
        <v>101.777</v>
      </c>
      <c r="H80" s="61">
        <f>A126103310W_Latest</f>
        <v>135.85599999999999</v>
      </c>
      <c r="I80" s="61">
        <f>A126095190F_Latest</f>
        <v>195.274</v>
      </c>
      <c r="J80" s="61">
        <f>A126110310C_Latest</f>
        <v>82.713999999999999</v>
      </c>
      <c r="K80" s="61">
        <f>A126102750J_Latest</f>
        <v>112.56</v>
      </c>
      <c r="L80" s="61">
        <f>A126095890V_Latest</f>
        <v>173.41800000000001</v>
      </c>
      <c r="M80" s="61">
        <f>A126111010V_Latest</f>
        <v>63.972000000000001</v>
      </c>
      <c r="N80" s="61">
        <f>A126103450X_Latest</f>
        <v>109.446</v>
      </c>
      <c r="O80" s="61">
        <f>A126096030L_Latest</f>
        <v>61.448999999999998</v>
      </c>
      <c r="P80" s="61">
        <f>A126111150W_Latest</f>
        <v>24.36</v>
      </c>
      <c r="Q80" s="61">
        <f>A126103590A_Latest</f>
        <v>37.088000000000001</v>
      </c>
      <c r="R80" s="61">
        <f>A126095330W_Latest</f>
        <v>83.394999999999996</v>
      </c>
      <c r="S80" s="61">
        <f>A126110450F_Latest</f>
        <v>35.47</v>
      </c>
      <c r="T80" s="61">
        <f>A126102890K_Latest</f>
        <v>47.924999999999997</v>
      </c>
      <c r="U80" s="61">
        <f>A126095470X_Latest</f>
        <v>21.582000000000001</v>
      </c>
      <c r="V80" s="61">
        <f>A126110590J_Latest</f>
        <v>8.9610000000000003</v>
      </c>
      <c r="W80" s="61">
        <f>A126103030C_Latest</f>
        <v>12.621</v>
      </c>
      <c r="X80" s="61">
        <f>A126095610R_Latest</f>
        <v>4.8390000000000004</v>
      </c>
      <c r="Y80" s="61">
        <f>A126110730X_Latest</f>
        <v>2.1230000000000002</v>
      </c>
      <c r="Z80" s="61">
        <f>A126103170F_Latest</f>
        <v>2.7160000000000002</v>
      </c>
      <c r="AA80" s="61">
        <f>A126095050C_Latest</f>
        <v>14.609</v>
      </c>
      <c r="AB80" s="61">
        <f>A126110170L_Latest</f>
        <v>7.0170000000000003</v>
      </c>
      <c r="AC80" s="61">
        <f>A126102610F_Latest</f>
        <v>7.5919999999999996</v>
      </c>
      <c r="AD80" s="56">
        <v>7</v>
      </c>
    </row>
    <row r="81" spans="1:30" hidden="1">
      <c r="A81" s="43"/>
      <c r="B81" s="46" t="s">
        <v>2991</v>
      </c>
      <c r="C81" s="61">
        <f>A126094858A_Latest</f>
        <v>2912.2</v>
      </c>
      <c r="D81" s="61">
        <f>A126109978F_Latest</f>
        <v>1461.548</v>
      </c>
      <c r="E81" s="61">
        <f>A126102418F_Latest</f>
        <v>1450.652</v>
      </c>
      <c r="F81" s="61">
        <f>A126095698V_Latest</f>
        <v>873.94500000000005</v>
      </c>
      <c r="G81" s="61">
        <f>A126110818T_Latest</f>
        <v>432.85</v>
      </c>
      <c r="H81" s="61">
        <f>A126103258X_Latest</f>
        <v>441.09500000000003</v>
      </c>
      <c r="I81" s="61">
        <f>A126095138W_Latest</f>
        <v>773.52300000000002</v>
      </c>
      <c r="J81" s="61">
        <f>A126110258F_Latest</f>
        <v>394.815</v>
      </c>
      <c r="K81" s="61">
        <f>A126102698K_Latest</f>
        <v>378.70800000000003</v>
      </c>
      <c r="L81" s="61">
        <f>A126095838K_Latest</f>
        <v>598.13</v>
      </c>
      <c r="M81" s="61">
        <f>A126110958V_Latest</f>
        <v>295.75299999999999</v>
      </c>
      <c r="N81" s="61">
        <f>A126103398A_Latest</f>
        <v>302.37700000000001</v>
      </c>
      <c r="O81" s="61">
        <f>A126095978L_Latest</f>
        <v>187.137</v>
      </c>
      <c r="P81" s="61">
        <f>A126111098X_Latest</f>
        <v>95.506</v>
      </c>
      <c r="Q81" s="61">
        <f>A126103538T_Latest</f>
        <v>91.632000000000005</v>
      </c>
      <c r="R81" s="61">
        <f>A126095278X_Latest</f>
        <v>327.04899999999998</v>
      </c>
      <c r="S81" s="61">
        <f>A126110398J_Latest</f>
        <v>168.56200000000001</v>
      </c>
      <c r="T81" s="61">
        <f>A126102838A_Latest</f>
        <v>158.48599999999999</v>
      </c>
      <c r="U81" s="61">
        <f>A126095418R_Latest</f>
        <v>62.545999999999999</v>
      </c>
      <c r="V81" s="61">
        <f>A126110538X_Latest</f>
        <v>30.484000000000002</v>
      </c>
      <c r="W81" s="61">
        <f>A126102978C_Latest</f>
        <v>32.061999999999998</v>
      </c>
      <c r="X81" s="61">
        <f>A126095558T_Latest</f>
        <v>27.082999999999998</v>
      </c>
      <c r="Y81" s="61">
        <f>A126110678A_Latest</f>
        <v>13.627000000000001</v>
      </c>
      <c r="Z81" s="61">
        <f>A126103118W_Latest</f>
        <v>13.455</v>
      </c>
      <c r="AA81" s="61">
        <f>A126094998C_Latest</f>
        <v>62.786999999999999</v>
      </c>
      <c r="AB81" s="61">
        <f>A126110118C_Latest</f>
        <v>29.951000000000001</v>
      </c>
      <c r="AC81" s="61">
        <f>A126102558J_Latest</f>
        <v>32.835999999999999</v>
      </c>
      <c r="AD81" s="56">
        <v>8</v>
      </c>
    </row>
    <row r="82" spans="1:30" hidden="1">
      <c r="A82" s="43"/>
      <c r="B82" s="46" t="s">
        <v>2992</v>
      </c>
      <c r="C82" s="61">
        <f>A126094934T_Latest</f>
        <v>10901.266</v>
      </c>
      <c r="D82" s="61">
        <f>A126110054C_Latest</f>
        <v>5784.8109999999997</v>
      </c>
      <c r="E82" s="61">
        <f>A126102494J_Latest</f>
        <v>5116.4560000000001</v>
      </c>
      <c r="F82" s="61">
        <f>A126095774K_Latest</f>
        <v>3465.518</v>
      </c>
      <c r="G82" s="61">
        <f>A126110894V_Latest</f>
        <v>1839.902</v>
      </c>
      <c r="H82" s="61">
        <f>A126103334R_Latest</f>
        <v>1625.615</v>
      </c>
      <c r="I82" s="61">
        <f>A126095214L_Latest</f>
        <v>2781.5830000000001</v>
      </c>
      <c r="J82" s="61">
        <f>A126110334W_Latest</f>
        <v>1478.0250000000001</v>
      </c>
      <c r="K82" s="61">
        <f>A126102774A_Latest</f>
        <v>1303.559</v>
      </c>
      <c r="L82" s="61">
        <f>A126095914A_Latest</f>
        <v>2185.643</v>
      </c>
      <c r="M82" s="61">
        <f>A126111034L_Latest</f>
        <v>1144.8399999999999</v>
      </c>
      <c r="N82" s="61">
        <f>A126103474T_Latest</f>
        <v>1040.8030000000001</v>
      </c>
      <c r="O82" s="61">
        <f>A126096054F_Latest</f>
        <v>746.14400000000001</v>
      </c>
      <c r="P82" s="61">
        <f>A126111174R_Latest</f>
        <v>395.85700000000003</v>
      </c>
      <c r="Q82" s="61">
        <f>A126103614J_Latest</f>
        <v>350.28699999999998</v>
      </c>
      <c r="R82" s="61">
        <f>A126095354R_Latest</f>
        <v>1191.0930000000001</v>
      </c>
      <c r="S82" s="61">
        <f>A126110474X_Latest</f>
        <v>649.02099999999996</v>
      </c>
      <c r="T82" s="61">
        <f>A126102914T_Latest</f>
        <v>542.07299999999998</v>
      </c>
      <c r="U82" s="61">
        <f>A126095494T_Latest</f>
        <v>225.58500000000001</v>
      </c>
      <c r="V82" s="61">
        <f>A126110614R_Latest</f>
        <v>117.914</v>
      </c>
      <c r="W82" s="61">
        <f>A126103054W_Latest</f>
        <v>107.67100000000001</v>
      </c>
      <c r="X82" s="61">
        <f>A126095634J_Latest</f>
        <v>103.997</v>
      </c>
      <c r="Y82" s="61">
        <f>A126110754T_Latest</f>
        <v>53.649000000000001</v>
      </c>
      <c r="Z82" s="61">
        <f>A126103194X_Latest</f>
        <v>50.347999999999999</v>
      </c>
      <c r="AA82" s="61">
        <f>A126095074W_Latest</f>
        <v>201.703</v>
      </c>
      <c r="AB82" s="61">
        <f>A126110194F_Latest</f>
        <v>105.60299999999999</v>
      </c>
      <c r="AC82" s="61">
        <f>A126102634X_Latest</f>
        <v>96.1</v>
      </c>
      <c r="AD82" s="56">
        <v>9</v>
      </c>
    </row>
    <row r="83" spans="1:30" hidden="1">
      <c r="A83" s="43"/>
      <c r="B83" s="46" t="s">
        <v>2993</v>
      </c>
      <c r="C83" s="61">
        <f>A126094914J_Latest</f>
        <v>2714.7420000000002</v>
      </c>
      <c r="D83" s="61">
        <f>A126110034V_Latest</f>
        <v>1343.3420000000001</v>
      </c>
      <c r="E83" s="61">
        <f>A126102474X_Latest</f>
        <v>1371.4</v>
      </c>
      <c r="F83" s="61">
        <f>A126095754A_Latest</f>
        <v>816.76499999999999</v>
      </c>
      <c r="G83" s="61">
        <f>A126110874K_Latest</f>
        <v>398.45800000000003</v>
      </c>
      <c r="H83" s="61">
        <f>A126103314F_Latest</f>
        <v>418.30599999999998</v>
      </c>
      <c r="I83" s="61">
        <f>A126095194R_Latest</f>
        <v>712.99800000000005</v>
      </c>
      <c r="J83" s="61">
        <f>A126110314L_Latest</f>
        <v>356.56</v>
      </c>
      <c r="K83" s="61">
        <f>A126102754T_Latest</f>
        <v>356.43799999999999</v>
      </c>
      <c r="L83" s="61">
        <f>A126095894C_Latest</f>
        <v>557.452</v>
      </c>
      <c r="M83" s="61">
        <f>A126111014C_Latest</f>
        <v>271.80700000000002</v>
      </c>
      <c r="N83" s="61">
        <f>A126103454J_Latest</f>
        <v>285.64400000000001</v>
      </c>
      <c r="O83" s="61">
        <f>A126096034W_Latest</f>
        <v>175.79599999999999</v>
      </c>
      <c r="P83" s="61">
        <f>A126111154F_Latest</f>
        <v>89.284999999999997</v>
      </c>
      <c r="Q83" s="61">
        <f>A126103594K_Latest</f>
        <v>86.510999999999996</v>
      </c>
      <c r="R83" s="61">
        <f>A126095334F_Latest</f>
        <v>307.18200000000002</v>
      </c>
      <c r="S83" s="61">
        <f>A126110454R_Latest</f>
        <v>156.774</v>
      </c>
      <c r="T83" s="61">
        <f>A126102894V_Latest</f>
        <v>150.40799999999999</v>
      </c>
      <c r="U83" s="61">
        <f>A126095474J_Latest</f>
        <v>58.966000000000001</v>
      </c>
      <c r="V83" s="61">
        <f>A126110594T_Latest</f>
        <v>28.992999999999999</v>
      </c>
      <c r="W83" s="61">
        <f>A126103034L_Latest</f>
        <v>29.972999999999999</v>
      </c>
      <c r="X83" s="61">
        <f>A126095614X_Latest</f>
        <v>25.934000000000001</v>
      </c>
      <c r="Y83" s="61">
        <f>A126110734J_Latest</f>
        <v>13.227</v>
      </c>
      <c r="Z83" s="61">
        <f>A126103174R_Latest</f>
        <v>12.707000000000001</v>
      </c>
      <c r="AA83" s="61">
        <f>A126095054L_Latest</f>
        <v>59.649000000000001</v>
      </c>
      <c r="AB83" s="61">
        <f>A126110174W_Latest</f>
        <v>28.238</v>
      </c>
      <c r="AC83" s="61">
        <f>A126102614R_Latest</f>
        <v>31.411000000000001</v>
      </c>
      <c r="AD83" s="56">
        <v>10</v>
      </c>
    </row>
    <row r="84" spans="1:30" hidden="1">
      <c r="A84" s="43"/>
      <c r="B84" s="46" t="s">
        <v>2994</v>
      </c>
      <c r="C84" s="61">
        <f>A126094946A_Latest</f>
        <v>8896.3250000000007</v>
      </c>
      <c r="D84" s="61">
        <f>A126110066L_Latest</f>
        <v>4492.1629999999996</v>
      </c>
      <c r="E84" s="61">
        <f>A126102506F_Latest</f>
        <v>4404.1629999999996</v>
      </c>
      <c r="F84" s="61">
        <f>A126095786V_Latest</f>
        <v>2807.8690000000001</v>
      </c>
      <c r="G84" s="61">
        <f>A126110906T_Latest</f>
        <v>1399.7059999999999</v>
      </c>
      <c r="H84" s="61">
        <f>A126103346X_Latest</f>
        <v>1408.163</v>
      </c>
      <c r="I84" s="61">
        <f>A126095226W_Latest</f>
        <v>2260.3440000000001</v>
      </c>
      <c r="J84" s="61">
        <f>A126110346F_Latest</f>
        <v>1142.6089999999999</v>
      </c>
      <c r="K84" s="61">
        <f>A126102786K_Latest</f>
        <v>1117.7349999999999</v>
      </c>
      <c r="L84" s="61">
        <f>A126095926K_Latest</f>
        <v>1784.6759999999999</v>
      </c>
      <c r="M84" s="61">
        <f>A126111046W_Latest</f>
        <v>900.202</v>
      </c>
      <c r="N84" s="61">
        <f>A126103486A_Latest</f>
        <v>884.47400000000005</v>
      </c>
      <c r="O84" s="61">
        <f>A126096066R_Latest</f>
        <v>608.22400000000005</v>
      </c>
      <c r="P84" s="61">
        <f>A126111186X_Latest</f>
        <v>308.79899999999998</v>
      </c>
      <c r="Q84" s="61">
        <f>A126103626T_Latest</f>
        <v>299.42500000000001</v>
      </c>
      <c r="R84" s="61">
        <f>A126095366X_Latest</f>
        <v>979.16499999999996</v>
      </c>
      <c r="S84" s="61">
        <f>A126110486J_Latest</f>
        <v>512.27599999999995</v>
      </c>
      <c r="T84" s="61">
        <f>A126102926A_Latest</f>
        <v>466.88900000000001</v>
      </c>
      <c r="U84" s="61">
        <f>A126095506R_Latest</f>
        <v>185.65799999999999</v>
      </c>
      <c r="V84" s="61">
        <f>A126110626X_Latest</f>
        <v>92.43</v>
      </c>
      <c r="W84" s="61">
        <f>A126103066F_Latest</f>
        <v>93.228999999999999</v>
      </c>
      <c r="X84" s="61">
        <f>A126095646T_Latest</f>
        <v>90.709000000000003</v>
      </c>
      <c r="Y84" s="61">
        <f>A126110766A_Latest</f>
        <v>44.683999999999997</v>
      </c>
      <c r="Z84" s="61">
        <f>A126103206W_Latest</f>
        <v>46.024999999999999</v>
      </c>
      <c r="AA84" s="61">
        <f>A126095086F_Latest</f>
        <v>179.68</v>
      </c>
      <c r="AB84" s="61">
        <f>A126110206C_Latest</f>
        <v>91.457999999999998</v>
      </c>
      <c r="AC84" s="61">
        <f>A126102646J_Latest</f>
        <v>88.221999999999994</v>
      </c>
      <c r="AD84" s="56">
        <v>11</v>
      </c>
    </row>
    <row r="85" spans="1:30" hidden="1">
      <c r="A85" s="43"/>
      <c r="B85" s="46" t="s">
        <v>2995</v>
      </c>
      <c r="C85" s="61">
        <f>A126094862T_Latest</f>
        <v>942.92</v>
      </c>
      <c r="D85" s="61">
        <f>A126109982W_Latest</f>
        <v>438.608</v>
      </c>
      <c r="E85" s="61">
        <f>A126102422W_Latest</f>
        <v>504.31200000000001</v>
      </c>
      <c r="F85" s="61">
        <f>A126095702X_Latest</f>
        <v>283.14800000000002</v>
      </c>
      <c r="G85" s="61">
        <f>A126110822J_Latest</f>
        <v>130.24199999999999</v>
      </c>
      <c r="H85" s="61">
        <f>A126103262R_Latest</f>
        <v>152.90600000000001</v>
      </c>
      <c r="I85" s="61">
        <f>A126095142L_Latest</f>
        <v>250.804</v>
      </c>
      <c r="J85" s="61">
        <f>A126110262W_Latest</f>
        <v>119.94</v>
      </c>
      <c r="K85" s="61">
        <f>A126102702R_Latest</f>
        <v>130.864</v>
      </c>
      <c r="L85" s="61">
        <f>A126095842A_Latest</f>
        <v>194.72499999999999</v>
      </c>
      <c r="M85" s="61">
        <f>A126110962K_Latest</f>
        <v>82.739000000000004</v>
      </c>
      <c r="N85" s="61">
        <f>A126103402F_Latest</f>
        <v>111.986</v>
      </c>
      <c r="O85" s="61">
        <f>A126095982C_Latest</f>
        <v>66.182000000000002</v>
      </c>
      <c r="P85" s="61">
        <f>A126111102C_Latest</f>
        <v>33.195</v>
      </c>
      <c r="Q85" s="61">
        <f>A126103542J_Latest</f>
        <v>32.985999999999997</v>
      </c>
      <c r="R85" s="61">
        <f>A126095282R_Latest</f>
        <v>91.722999999999999</v>
      </c>
      <c r="S85" s="61">
        <f>A126110402L_Latest</f>
        <v>44.588000000000001</v>
      </c>
      <c r="T85" s="61">
        <f>A126102842T_Latest</f>
        <v>47.134999999999998</v>
      </c>
      <c r="U85" s="61">
        <f>A126095422F_Latest</f>
        <v>22.757999999999999</v>
      </c>
      <c r="V85" s="61">
        <f>A126110542R_Latest</f>
        <v>10.416</v>
      </c>
      <c r="W85" s="61">
        <f>A126102982V_Latest</f>
        <v>12.342000000000001</v>
      </c>
      <c r="X85" s="61">
        <f>A126095562J_Latest</f>
        <v>8.2759999999999998</v>
      </c>
      <c r="Y85" s="61">
        <f>A126110682T_Latest</f>
        <v>4.0869999999999997</v>
      </c>
      <c r="Z85" s="61">
        <f>A126103122L_Latest</f>
        <v>4.1890000000000001</v>
      </c>
      <c r="AA85" s="61">
        <f>A126095002K_Latest</f>
        <v>25.306000000000001</v>
      </c>
      <c r="AB85" s="61">
        <f>A126110122V_Latest</f>
        <v>13.401</v>
      </c>
      <c r="AC85" s="61">
        <f>A126102562X_Latest</f>
        <v>11.904</v>
      </c>
      <c r="AD85" s="56">
        <v>12</v>
      </c>
    </row>
    <row r="86" spans="1:30" hidden="1">
      <c r="A86" s="43"/>
      <c r="B86" s="46" t="s">
        <v>2996</v>
      </c>
      <c r="C86" s="61">
        <f>A126094818J_Latest</f>
        <v>14821.905000000001</v>
      </c>
      <c r="D86" s="61">
        <f>A126109938L_Latest</f>
        <v>7713.91</v>
      </c>
      <c r="E86" s="61">
        <f>A126102378X_Latest</f>
        <v>7107.9939999999997</v>
      </c>
      <c r="F86" s="61">
        <f>A126095658A_Latest</f>
        <v>4622.8149999999996</v>
      </c>
      <c r="G86" s="61">
        <f>A126110778K_Latest</f>
        <v>2410.5909999999999</v>
      </c>
      <c r="H86" s="61">
        <f>A126103218F_Latest</f>
        <v>2212.2240000000002</v>
      </c>
      <c r="I86" s="61">
        <f>A126095098R_Latest</f>
        <v>3827.4279999999999</v>
      </c>
      <c r="J86" s="61">
        <f>A126110218L_Latest</f>
        <v>1998.232</v>
      </c>
      <c r="K86" s="61">
        <f>A126102658T_Latest</f>
        <v>1829.1959999999999</v>
      </c>
      <c r="L86" s="61">
        <f>A126095798C_Latest</f>
        <v>3003.6840000000002</v>
      </c>
      <c r="M86" s="61">
        <f>A126110918A_Latest</f>
        <v>1542.2380000000001</v>
      </c>
      <c r="N86" s="61">
        <f>A126103358J_Latest</f>
        <v>1461.4459999999999</v>
      </c>
      <c r="O86" s="61">
        <f>A126095938V_Latest</f>
        <v>998.09199999999998</v>
      </c>
      <c r="P86" s="61">
        <f>A126111058F_Latest</f>
        <v>519.48500000000001</v>
      </c>
      <c r="Q86" s="61">
        <f>A126103498K_Latest</f>
        <v>478.60700000000003</v>
      </c>
      <c r="R86" s="61">
        <f>A126095238F_Latest</f>
        <v>1634.2380000000001</v>
      </c>
      <c r="S86" s="61">
        <f>A126110358R_Latest</f>
        <v>866.91899999999998</v>
      </c>
      <c r="T86" s="61">
        <f>A126102798V_Latest</f>
        <v>767.31899999999996</v>
      </c>
      <c r="U86" s="61">
        <f>A126095378J_Latest</f>
        <v>315.21600000000001</v>
      </c>
      <c r="V86" s="61">
        <f>A126110498T_Latest</f>
        <v>161.25299999999999</v>
      </c>
      <c r="W86" s="61">
        <f>A126102938K_Latest</f>
        <v>153.96299999999999</v>
      </c>
      <c r="X86" s="61">
        <f>A126095518X_Latest</f>
        <v>139.85400000000001</v>
      </c>
      <c r="Y86" s="61">
        <f>A126110638J_Latest</f>
        <v>72.007999999999996</v>
      </c>
      <c r="Z86" s="61">
        <f>A126103078R_Latest</f>
        <v>67.846000000000004</v>
      </c>
      <c r="AA86" s="61">
        <f>A126094958K_Latest</f>
        <v>280.57799999999997</v>
      </c>
      <c r="AB86" s="61">
        <f>A126110078W_Latest</f>
        <v>143.184</v>
      </c>
      <c r="AC86" s="61">
        <f>A126102518R_Latest</f>
        <v>137.39400000000001</v>
      </c>
      <c r="AD86" s="56">
        <v>13</v>
      </c>
    </row>
    <row r="87" spans="1:30" hidden="1">
      <c r="A87" s="43"/>
      <c r="B87" s="46" t="s">
        <v>2997</v>
      </c>
      <c r="C87" s="61">
        <f>A126094838T_Latest</f>
        <v>13009.425999999999</v>
      </c>
      <c r="D87" s="61">
        <f>A126109958W_Latest</f>
        <v>6836.4229999999998</v>
      </c>
      <c r="E87" s="61">
        <f>A126102398J_Latest</f>
        <v>6173.0029999999997</v>
      </c>
      <c r="F87" s="61">
        <f>A126095678K_Latest</f>
        <v>4091.6120000000001</v>
      </c>
      <c r="G87" s="61">
        <f>A126110798V_Latest</f>
        <v>2151.4879999999998</v>
      </c>
      <c r="H87" s="61">
        <f>A126103238R_Latest</f>
        <v>1940.124</v>
      </c>
      <c r="I87" s="61">
        <f>A126095118L_Latest</f>
        <v>3314.201</v>
      </c>
      <c r="J87" s="61">
        <f>A126110238W_Latest</f>
        <v>1749.377</v>
      </c>
      <c r="K87" s="61">
        <f>A126102678A_Latest</f>
        <v>1564.8240000000001</v>
      </c>
      <c r="L87" s="61">
        <f>A126095818A_Latest</f>
        <v>2638.9639999999999</v>
      </c>
      <c r="M87" s="61">
        <f>A126110938K_Latest</f>
        <v>1366.2470000000001</v>
      </c>
      <c r="N87" s="61">
        <f>A126103378T_Latest</f>
        <v>1272.7170000000001</v>
      </c>
      <c r="O87" s="61">
        <f>A126095958C_Latest</f>
        <v>884.06500000000005</v>
      </c>
      <c r="P87" s="61">
        <f>A126111078R_Latest</f>
        <v>466.97399999999999</v>
      </c>
      <c r="Q87" s="61">
        <f>A126103518J_Latest</f>
        <v>417.09100000000001</v>
      </c>
      <c r="R87" s="61">
        <f>A126095258R_Latest</f>
        <v>1430.7819999999999</v>
      </c>
      <c r="S87" s="61">
        <f>A126110378X_Latest</f>
        <v>766.827</v>
      </c>
      <c r="T87" s="61">
        <f>A126102818T_Latest</f>
        <v>663.95500000000004</v>
      </c>
      <c r="U87" s="61">
        <f>A126095398T_Latest</f>
        <v>277.62799999999999</v>
      </c>
      <c r="V87" s="61">
        <f>A126110518R_Latest</f>
        <v>144.02099999999999</v>
      </c>
      <c r="W87" s="61">
        <f>A126102958V_Latest</f>
        <v>133.608</v>
      </c>
      <c r="X87" s="61">
        <f>A126095538J_Latest</f>
        <v>123.889</v>
      </c>
      <c r="Y87" s="61">
        <f>A126110658T_Latest</f>
        <v>63.441000000000003</v>
      </c>
      <c r="Z87" s="61">
        <f>A126103098X_Latest</f>
        <v>60.447000000000003</v>
      </c>
      <c r="AA87" s="61">
        <f>A126094978V_Latest</f>
        <v>248.285</v>
      </c>
      <c r="AB87" s="61">
        <f>A126110098F_Latest</f>
        <v>128.047</v>
      </c>
      <c r="AC87" s="61">
        <f>A126102538X_Latest</f>
        <v>120.238</v>
      </c>
      <c r="AD87" s="56">
        <v>14</v>
      </c>
    </row>
    <row r="88" spans="1:30" hidden="1">
      <c r="A88" s="43"/>
      <c r="B88" s="46" t="s">
        <v>2998</v>
      </c>
      <c r="C88" s="61">
        <f>A126094890A_Latest</f>
        <v>12201.865</v>
      </c>
      <c r="D88" s="61">
        <f>A126110010A_Latest</f>
        <v>6466.0690000000004</v>
      </c>
      <c r="E88" s="61">
        <f>A126102450F_Latest</f>
        <v>5735.7960000000003</v>
      </c>
      <c r="F88" s="61">
        <f>A126095730J_Latest</f>
        <v>3859.3069999999998</v>
      </c>
      <c r="G88" s="61">
        <f>A126110850T_Latest</f>
        <v>2042.848</v>
      </c>
      <c r="H88" s="61">
        <f>A126103290X_Latest</f>
        <v>1816.46</v>
      </c>
      <c r="I88" s="61">
        <f>A126095170W_Latest</f>
        <v>3106.0189999999998</v>
      </c>
      <c r="J88" s="61">
        <f>A126110290F_Latest</f>
        <v>1651.931</v>
      </c>
      <c r="K88" s="61">
        <f>A126102730X_Latest</f>
        <v>1454.088</v>
      </c>
      <c r="L88" s="61">
        <f>A126095870K_Latest</f>
        <v>2462.1750000000002</v>
      </c>
      <c r="M88" s="61">
        <f>A126110990V_Latest</f>
        <v>1286.3019999999999</v>
      </c>
      <c r="N88" s="61">
        <f>A126103430R_Latest</f>
        <v>1175.873</v>
      </c>
      <c r="O88" s="61">
        <f>A126096010C_Latest</f>
        <v>831.36</v>
      </c>
      <c r="P88" s="61">
        <f>A126111130L_Latest</f>
        <v>443.42899999999997</v>
      </c>
      <c r="Q88" s="61">
        <f>A126103570T_Latest</f>
        <v>387.93</v>
      </c>
      <c r="R88" s="61">
        <f>A126095310L_Latest</f>
        <v>1335.8230000000001</v>
      </c>
      <c r="S88" s="61">
        <f>A126110430W_Latest</f>
        <v>726.92399999999998</v>
      </c>
      <c r="T88" s="61">
        <f>A126102870A_Latest</f>
        <v>608.899</v>
      </c>
      <c r="U88" s="61">
        <f>A126095450R_Latest</f>
        <v>255.70500000000001</v>
      </c>
      <c r="V88" s="61">
        <f>A126110570X_Latest</f>
        <v>132.88800000000001</v>
      </c>
      <c r="W88" s="61">
        <f>A126103010V_Latest</f>
        <v>122.816</v>
      </c>
      <c r="X88" s="61">
        <f>A126095590T_Latest</f>
        <v>116.32</v>
      </c>
      <c r="Y88" s="61">
        <f>A126110710R_Latest</f>
        <v>59.674999999999997</v>
      </c>
      <c r="Z88" s="61">
        <f>A126103150W_Latest</f>
        <v>56.645000000000003</v>
      </c>
      <c r="AA88" s="61">
        <f>A126095030V_Latest</f>
        <v>235.15700000000001</v>
      </c>
      <c r="AB88" s="61">
        <f>A126110150C_Latest</f>
        <v>122.07299999999999</v>
      </c>
      <c r="AC88" s="61">
        <f>A126102590J_Latest</f>
        <v>113.084</v>
      </c>
      <c r="AD88" s="56">
        <v>15</v>
      </c>
    </row>
    <row r="89" spans="1:30" hidden="1">
      <c r="A89" s="43"/>
      <c r="B89" s="46" t="s">
        <v>2999</v>
      </c>
      <c r="C89" s="61">
        <f>A126094842J_Latest</f>
        <v>3774.1460000000002</v>
      </c>
      <c r="D89" s="61">
        <f>A126109962L_Latest</f>
        <v>1836.355</v>
      </c>
      <c r="E89" s="61">
        <f>A126102402L_Latest</f>
        <v>1937.7909999999999</v>
      </c>
      <c r="F89" s="61">
        <f>A126095682A_Latest</f>
        <v>1119.5550000000001</v>
      </c>
      <c r="G89" s="61">
        <f>A126110802X_Latest</f>
        <v>545.28700000000003</v>
      </c>
      <c r="H89" s="61">
        <f>A126103242F_Latest</f>
        <v>574.26800000000003</v>
      </c>
      <c r="I89" s="61">
        <f>A126095122C_Latest</f>
        <v>1026.71</v>
      </c>
      <c r="J89" s="61">
        <f>A126110242L_Latest</f>
        <v>496.49299999999999</v>
      </c>
      <c r="K89" s="61">
        <f>A126102682T_Latest</f>
        <v>530.21699999999998</v>
      </c>
      <c r="L89" s="61">
        <f>A126095822T_Latest</f>
        <v>756.69500000000005</v>
      </c>
      <c r="M89" s="61">
        <f>A126110942A_Latest</f>
        <v>369.161</v>
      </c>
      <c r="N89" s="61">
        <f>A126103382J_Latest</f>
        <v>387.53399999999999</v>
      </c>
      <c r="O89" s="61">
        <f>A126095962V_Latest</f>
        <v>248.834</v>
      </c>
      <c r="P89" s="61">
        <f>A126111082F_Latest</f>
        <v>125.61499999999999</v>
      </c>
      <c r="Q89" s="61">
        <f>A126103522X_Latest</f>
        <v>123.21899999999999</v>
      </c>
      <c r="R89" s="61">
        <f>A126095262F_Latest</f>
        <v>416.36</v>
      </c>
      <c r="S89" s="61">
        <f>A126110382R_Latest</f>
        <v>197.899</v>
      </c>
      <c r="T89" s="61">
        <f>A126102822J_Latest</f>
        <v>218.46100000000001</v>
      </c>
      <c r="U89" s="61">
        <f>A126095402W_Latest</f>
        <v>87.400999999999996</v>
      </c>
      <c r="V89" s="61">
        <f>A126110522F_Latest</f>
        <v>43.094000000000001</v>
      </c>
      <c r="W89" s="61">
        <f>A126102962K_Latest</f>
        <v>44.307000000000002</v>
      </c>
      <c r="X89" s="61">
        <f>A126095542X_Latest</f>
        <v>34.237000000000002</v>
      </c>
      <c r="Y89" s="61">
        <f>A126110662J_Latest</f>
        <v>17.925999999999998</v>
      </c>
      <c r="Z89" s="61">
        <f>A126103102C_Latest</f>
        <v>16.311</v>
      </c>
      <c r="AA89" s="61">
        <f>A126094982K_Latest</f>
        <v>84.353999999999999</v>
      </c>
      <c r="AB89" s="61">
        <f>A126110102K_Latest</f>
        <v>40.880000000000003</v>
      </c>
      <c r="AC89" s="61">
        <f>A126102542R_Latest</f>
        <v>43.473999999999997</v>
      </c>
      <c r="AD89" s="56">
        <v>16</v>
      </c>
    </row>
    <row r="90" spans="1:30" hidden="1">
      <c r="A90" s="43"/>
      <c r="B90" s="46" t="s">
        <v>3000</v>
      </c>
      <c r="C90" s="61">
        <f>A126094894K_Latest</f>
        <v>2324.491</v>
      </c>
      <c r="D90" s="61">
        <f>A126110014K_Latest</f>
        <v>1168.4559999999999</v>
      </c>
      <c r="E90" s="61">
        <f>A126102454R_Latest</f>
        <v>1156.0350000000001</v>
      </c>
      <c r="F90" s="61">
        <f>A126095734T_Latest</f>
        <v>679.721</v>
      </c>
      <c r="G90" s="61">
        <f>A126110854A_Latest</f>
        <v>345.61599999999999</v>
      </c>
      <c r="H90" s="61">
        <f>A126103294J_Latest</f>
        <v>334.10500000000002</v>
      </c>
      <c r="I90" s="61">
        <f>A126095174F_Latest</f>
        <v>600.13599999999997</v>
      </c>
      <c r="J90" s="61">
        <f>A126110294R_Latest</f>
        <v>305.68900000000002</v>
      </c>
      <c r="K90" s="61">
        <f>A126102734J_Latest</f>
        <v>294.447</v>
      </c>
      <c r="L90" s="61">
        <f>A126095874V_Latest</f>
        <v>499.15899999999999</v>
      </c>
      <c r="M90" s="61">
        <f>A126110994C_Latest</f>
        <v>247.91399999999999</v>
      </c>
      <c r="N90" s="61">
        <f>A126103434X_Latest</f>
        <v>251.244</v>
      </c>
      <c r="O90" s="61">
        <f>A126096014L_Latest</f>
        <v>148.892</v>
      </c>
      <c r="P90" s="61">
        <f>A126111134W_Latest</f>
        <v>74.622</v>
      </c>
      <c r="Q90" s="61">
        <f>A126103574A_Latest</f>
        <v>74.27</v>
      </c>
      <c r="R90" s="61">
        <f>A126095314W_Latest</f>
        <v>269.10599999999999</v>
      </c>
      <c r="S90" s="61">
        <f>A126110434F_Latest</f>
        <v>132.178</v>
      </c>
      <c r="T90" s="61">
        <f>A126102874K_Latest</f>
        <v>136.928</v>
      </c>
      <c r="U90" s="61">
        <f>A126095454X_Latest</f>
        <v>56.835000000000001</v>
      </c>
      <c r="V90" s="61">
        <f>A126110574J_Latest</f>
        <v>27.754000000000001</v>
      </c>
      <c r="W90" s="61">
        <f>A126103014C_Latest</f>
        <v>29.081</v>
      </c>
      <c r="X90" s="61">
        <f>A126095594A_Latest</f>
        <v>21.53</v>
      </c>
      <c r="Y90" s="61">
        <f>A126110714X_Latest</f>
        <v>11.355</v>
      </c>
      <c r="Z90" s="61">
        <f>A126103154F_Latest</f>
        <v>10.175000000000001</v>
      </c>
      <c r="AA90" s="61">
        <f>A126095034C_Latest</f>
        <v>49.113</v>
      </c>
      <c r="AB90" s="61">
        <f>A126110154L_Latest</f>
        <v>23.327999999999999</v>
      </c>
      <c r="AC90" s="61">
        <f>A126102594T_Latest</f>
        <v>25.783999999999999</v>
      </c>
      <c r="AD90" s="56">
        <v>17</v>
      </c>
    </row>
    <row r="91" spans="1:30" hidden="1">
      <c r="A91" s="43"/>
      <c r="B91" s="46" t="s">
        <v>3001</v>
      </c>
      <c r="C91" s="61">
        <f>A126094898V_Latest</f>
        <v>1316.0530000000001</v>
      </c>
      <c r="D91" s="61">
        <f>A126110018V_Latest</f>
        <v>700.90499999999997</v>
      </c>
      <c r="E91" s="61">
        <f>A126102458X_Latest</f>
        <v>615.14800000000002</v>
      </c>
      <c r="F91" s="61">
        <f>A126095738A_Latest</f>
        <v>396.37</v>
      </c>
      <c r="G91" s="61">
        <f>A126110858K_Latest</f>
        <v>207.77799999999999</v>
      </c>
      <c r="H91" s="61">
        <f>A126103298T_Latest</f>
        <v>188.59200000000001</v>
      </c>
      <c r="I91" s="61">
        <f>A126095178R_Latest</f>
        <v>327.815</v>
      </c>
      <c r="J91" s="61">
        <f>A126110298X_Latest</f>
        <v>180.297</v>
      </c>
      <c r="K91" s="61">
        <f>A126102738T_Latest</f>
        <v>147.518</v>
      </c>
      <c r="L91" s="61">
        <f>A126095878C_Latest</f>
        <v>279.24700000000001</v>
      </c>
      <c r="M91" s="61">
        <f>A126110998L_Latest</f>
        <v>146.268</v>
      </c>
      <c r="N91" s="61">
        <f>A126103438J_Latest</f>
        <v>132.97900000000001</v>
      </c>
      <c r="O91" s="61">
        <f>A126096018W_Latest</f>
        <v>84.08</v>
      </c>
      <c r="P91" s="61">
        <f>A126111138F_Latest</f>
        <v>46.499000000000002</v>
      </c>
      <c r="Q91" s="61">
        <f>A126103578K_Latest</f>
        <v>37.581000000000003</v>
      </c>
      <c r="R91" s="61">
        <f>A126095318F_Latest</f>
        <v>153.011</v>
      </c>
      <c r="S91" s="61">
        <f>A126110438R_Latest</f>
        <v>82.841999999999999</v>
      </c>
      <c r="T91" s="61">
        <f>A126102878V_Latest</f>
        <v>70.168999999999997</v>
      </c>
      <c r="U91" s="61">
        <f>A126095458J_Latest</f>
        <v>29.75</v>
      </c>
      <c r="V91" s="61">
        <f>A126110578T_Latest</f>
        <v>14.9</v>
      </c>
      <c r="W91" s="61">
        <f>A126103018L_Latest</f>
        <v>14.851000000000001</v>
      </c>
      <c r="X91" s="61">
        <f>A126095598K_Latest</f>
        <v>12.756</v>
      </c>
      <c r="Y91" s="61">
        <f>A126110718J_Latest</f>
        <v>6.6230000000000002</v>
      </c>
      <c r="Z91" s="61">
        <f>A126103158R_Latest</f>
        <v>6.1319999999999997</v>
      </c>
      <c r="AA91" s="61">
        <f>A126095038L_Latest</f>
        <v>33.024999999999999</v>
      </c>
      <c r="AB91" s="61">
        <f>A126110158W_Latest</f>
        <v>15.698</v>
      </c>
      <c r="AC91" s="61">
        <f>A126102598A_Latest</f>
        <v>17.326000000000001</v>
      </c>
      <c r="AD91" s="56">
        <v>18</v>
      </c>
    </row>
    <row r="92" spans="1:30" hidden="1">
      <c r="A92" s="43"/>
      <c r="B92" s="46" t="s">
        <v>3002</v>
      </c>
      <c r="C92" s="61">
        <f>A126094950T_Latest</f>
        <v>508.89400000000001</v>
      </c>
      <c r="D92" s="61">
        <f>A126110070C_Latest</f>
        <v>273.71499999999997</v>
      </c>
      <c r="E92" s="61">
        <f>A126102510W_Latest</f>
        <v>235.179</v>
      </c>
      <c r="F92" s="61">
        <f>A126095790K_Latest</f>
        <v>141.131</v>
      </c>
      <c r="G92" s="61">
        <f>A126110910J_Latest</f>
        <v>80.352999999999994</v>
      </c>
      <c r="H92" s="61">
        <f>A126103350R_Latest</f>
        <v>60.777999999999999</v>
      </c>
      <c r="I92" s="61">
        <f>A126095230L_Latest</f>
        <v>139.62</v>
      </c>
      <c r="J92" s="61">
        <f>A126110350W_Latest</f>
        <v>72.790999999999997</v>
      </c>
      <c r="K92" s="61">
        <f>A126102790A_Latest</f>
        <v>66.83</v>
      </c>
      <c r="L92" s="61">
        <f>A126095930A_Latest</f>
        <v>105.82899999999999</v>
      </c>
      <c r="M92" s="61">
        <f>A126111050L_Latest</f>
        <v>54.65</v>
      </c>
      <c r="N92" s="61">
        <f>A126103490T_Latest</f>
        <v>51.179000000000002</v>
      </c>
      <c r="O92" s="61">
        <f>A126096070F_Latest</f>
        <v>38.42</v>
      </c>
      <c r="P92" s="61">
        <f>A126111190R_Latest</f>
        <v>20.157</v>
      </c>
      <c r="Q92" s="61">
        <f>A126103630J_Latest</f>
        <v>18.262</v>
      </c>
      <c r="R92" s="61">
        <f>A126095370R_Latest</f>
        <v>59.811</v>
      </c>
      <c r="S92" s="61">
        <f>A126110490X_Latest</f>
        <v>32.520000000000003</v>
      </c>
      <c r="T92" s="61">
        <f>A126102930T_Latest</f>
        <v>27.291</v>
      </c>
      <c r="U92" s="61">
        <f>A126095510F_Latest</f>
        <v>11.18</v>
      </c>
      <c r="V92" s="61">
        <f>A126110630R_Latest</f>
        <v>5.9649999999999999</v>
      </c>
      <c r="W92" s="61">
        <f>A126103070W_Latest</f>
        <v>5.2149999999999999</v>
      </c>
      <c r="X92" s="61">
        <f>A126095650J_Latest</f>
        <v>4.8259999999999996</v>
      </c>
      <c r="Y92" s="61">
        <f>A126110770T_Latest</f>
        <v>2.552</v>
      </c>
      <c r="Z92" s="61">
        <f>A126103210L_Latest</f>
        <v>2.2730000000000001</v>
      </c>
      <c r="AA92" s="61">
        <f>A126095090W_Latest</f>
        <v>8.0779999999999994</v>
      </c>
      <c r="AB92" s="61">
        <f>A126110210V_Latest</f>
        <v>4.7270000000000003</v>
      </c>
      <c r="AC92" s="61">
        <f>A126102650X_Latest</f>
        <v>3.35</v>
      </c>
      <c r="AD92" s="56">
        <v>19</v>
      </c>
    </row>
    <row r="93" spans="1:30" hidden="1">
      <c r="A93" s="43"/>
      <c r="B93" s="46" t="s">
        <v>3003</v>
      </c>
      <c r="C93" s="61">
        <f>A126094822X_Latest</f>
        <v>6921.68</v>
      </c>
      <c r="D93" s="61">
        <f>A126109942C_Latest</f>
        <v>2951.8910000000001</v>
      </c>
      <c r="E93" s="61">
        <f>A126102382R_Latest</f>
        <v>3969.7890000000002</v>
      </c>
      <c r="F93" s="61">
        <f>A126095662T_Latest</f>
        <v>2189.607</v>
      </c>
      <c r="G93" s="61">
        <f>A126110782A_Latest</f>
        <v>944.60799999999995</v>
      </c>
      <c r="H93" s="61">
        <f>A126103222W_Latest</f>
        <v>1245</v>
      </c>
      <c r="I93" s="61">
        <f>A126095102V_Latest</f>
        <v>1772.998</v>
      </c>
      <c r="J93" s="61">
        <f>A126110222C_Latest</f>
        <v>742.39</v>
      </c>
      <c r="K93" s="61">
        <f>A126102662J_Latest</f>
        <v>1030.6079999999999</v>
      </c>
      <c r="L93" s="61">
        <f>A126095802J_Latest</f>
        <v>1420.63</v>
      </c>
      <c r="M93" s="61">
        <f>A126110922T_Latest</f>
        <v>618.00199999999995</v>
      </c>
      <c r="N93" s="61">
        <f>A126103362X_Latest</f>
        <v>802.62800000000004</v>
      </c>
      <c r="O93" s="61">
        <f>A126095942K_Latest</f>
        <v>535.32500000000005</v>
      </c>
      <c r="P93" s="61">
        <f>A126111062W_Latest</f>
        <v>228.98099999999999</v>
      </c>
      <c r="Q93" s="61">
        <f>A126103502R_Latest</f>
        <v>306.34399999999999</v>
      </c>
      <c r="R93" s="61">
        <f>A126095242W_Latest</f>
        <v>684.76199999999994</v>
      </c>
      <c r="S93" s="61">
        <f>A126110362F_Latest</f>
        <v>277.97800000000001</v>
      </c>
      <c r="T93" s="61">
        <f>A126102802X_Latest</f>
        <v>406.78399999999999</v>
      </c>
      <c r="U93" s="61">
        <f>A126095382X_Latest</f>
        <v>178.54300000000001</v>
      </c>
      <c r="V93" s="61">
        <f>A126110502W_Latest</f>
        <v>81.59</v>
      </c>
      <c r="W93" s="61">
        <f>A126102942A_Latest</f>
        <v>96.953000000000003</v>
      </c>
      <c r="X93" s="61">
        <f>A126095522R_Latest</f>
        <v>38.198999999999998</v>
      </c>
      <c r="Y93" s="61">
        <f>A126110642X_Latest</f>
        <v>17.128</v>
      </c>
      <c r="Z93" s="61">
        <f>A126103082F_Latest</f>
        <v>21.071000000000002</v>
      </c>
      <c r="AA93" s="61">
        <f>A126094962A_Latest</f>
        <v>101.617</v>
      </c>
      <c r="AB93" s="61">
        <f>A126110082L_Latest</f>
        <v>41.216000000000001</v>
      </c>
      <c r="AC93" s="61">
        <f>A126102522F_Latest</f>
        <v>60.401000000000003</v>
      </c>
      <c r="AD93" s="56">
        <v>20</v>
      </c>
    </row>
    <row r="94" spans="1:30" hidden="1">
      <c r="A94" s="43"/>
      <c r="B94" s="46" t="s">
        <v>3004</v>
      </c>
      <c r="C94" s="61">
        <f>A126094938A_Latest</f>
        <v>1281.7650000000001</v>
      </c>
      <c r="D94" s="61">
        <f>A126110058L_Latest</f>
        <v>486.11799999999999</v>
      </c>
      <c r="E94" s="61">
        <f>A126102498T_Latest</f>
        <v>795.64800000000002</v>
      </c>
      <c r="F94" s="61">
        <f>A126095778V_Latest</f>
        <v>364.16500000000002</v>
      </c>
      <c r="G94" s="61">
        <f>A126110898C_Latest</f>
        <v>144.88900000000001</v>
      </c>
      <c r="H94" s="61">
        <f>A126103338X_Latest</f>
        <v>219.27600000000001</v>
      </c>
      <c r="I94" s="61">
        <f>A126095218W_Latest</f>
        <v>355.47399999999999</v>
      </c>
      <c r="J94" s="61">
        <f>A126110338F_Latest</f>
        <v>137.46700000000001</v>
      </c>
      <c r="K94" s="61">
        <f>A126102778K_Latest</f>
        <v>218.006</v>
      </c>
      <c r="L94" s="61">
        <f>A126095918K_Latest</f>
        <v>270.45100000000002</v>
      </c>
      <c r="M94" s="61">
        <f>A126111038W_Latest</f>
        <v>99.849000000000004</v>
      </c>
      <c r="N94" s="61">
        <f>A126103478A_Latest</f>
        <v>170.602</v>
      </c>
      <c r="O94" s="61">
        <f>A126096058R_Latest</f>
        <v>87.096999999999994</v>
      </c>
      <c r="P94" s="61">
        <f>A126111178X_Latest</f>
        <v>29.114000000000001</v>
      </c>
      <c r="Q94" s="61">
        <f>A126103618T_Latest</f>
        <v>57.982999999999997</v>
      </c>
      <c r="R94" s="61">
        <f>A126095358X_Latest</f>
        <v>144.85300000000001</v>
      </c>
      <c r="S94" s="61">
        <f>A126110478J_Latest</f>
        <v>49.881</v>
      </c>
      <c r="T94" s="61">
        <f>A126102918A_Latest</f>
        <v>94.971999999999994</v>
      </c>
      <c r="U94" s="61">
        <f>A126095498A_Latest</f>
        <v>28.756</v>
      </c>
      <c r="V94" s="61">
        <f>A126110618X_Latest</f>
        <v>12.298</v>
      </c>
      <c r="W94" s="61">
        <f>A126103058F_Latest</f>
        <v>16.459</v>
      </c>
      <c r="X94" s="61">
        <f>A126095638T_Latest</f>
        <v>11.222</v>
      </c>
      <c r="Y94" s="61">
        <f>A126110758A_Latest</f>
        <v>5.415</v>
      </c>
      <c r="Z94" s="61">
        <f>A126103198J_Latest</f>
        <v>5.8070000000000004</v>
      </c>
      <c r="AA94" s="61">
        <f>A126095078F_Latest</f>
        <v>19.747</v>
      </c>
      <c r="AB94" s="61">
        <f>A126110198R_Latest</f>
        <v>7.2050000000000001</v>
      </c>
      <c r="AC94" s="61">
        <f>A126102638J_Latest</f>
        <v>12.542999999999999</v>
      </c>
      <c r="AD94" s="56">
        <v>21</v>
      </c>
    </row>
    <row r="95" spans="1:30" hidden="1">
      <c r="A95" s="43"/>
      <c r="B95" s="46" t="s">
        <v>3005</v>
      </c>
      <c r="C95" s="61">
        <f>A126094942T_Latest</f>
        <v>374.26799999999997</v>
      </c>
      <c r="D95" s="61">
        <f>A126110062C_Latest</f>
        <v>155.535</v>
      </c>
      <c r="E95" s="61">
        <f>A126102502W_Latest</f>
        <v>218.733</v>
      </c>
      <c r="F95" s="61">
        <f>A126095782K_Latest</f>
        <v>99.962999999999994</v>
      </c>
      <c r="G95" s="61">
        <f>A126110902J_Latest</f>
        <v>45.838999999999999</v>
      </c>
      <c r="H95" s="61">
        <f>A126103342R_Latest</f>
        <v>54.125</v>
      </c>
      <c r="I95" s="61">
        <f>A126095222L_Latest</f>
        <v>113.084</v>
      </c>
      <c r="J95" s="61">
        <f>A126110342W_Latest</f>
        <v>45.947000000000003</v>
      </c>
      <c r="K95" s="61">
        <f>A126102782A_Latest</f>
        <v>67.137</v>
      </c>
      <c r="L95" s="61">
        <f>A126095922A_Latest</f>
        <v>81.912000000000006</v>
      </c>
      <c r="M95" s="61">
        <f>A126111042L_Latest</f>
        <v>31.509</v>
      </c>
      <c r="N95" s="61">
        <f>A126103482T_Latest</f>
        <v>50.402999999999999</v>
      </c>
      <c r="O95" s="61">
        <f>A126096062F_Latest</f>
        <v>25.931999999999999</v>
      </c>
      <c r="P95" s="61">
        <f>A126111182R_Latest</f>
        <v>9.9920000000000009</v>
      </c>
      <c r="Q95" s="61">
        <f>A126103622J_Latest</f>
        <v>15.94</v>
      </c>
      <c r="R95" s="61">
        <f>A126095362R_Latest</f>
        <v>38.72</v>
      </c>
      <c r="S95" s="61">
        <f>A126110482X_Latest</f>
        <v>13.932</v>
      </c>
      <c r="T95" s="61">
        <f>A126102922T_Latest</f>
        <v>24.788</v>
      </c>
      <c r="U95" s="61">
        <f>A126095502F_Latest</f>
        <v>9.0869999999999997</v>
      </c>
      <c r="V95" s="61">
        <f>A126110622R_Latest</f>
        <v>5.1890000000000001</v>
      </c>
      <c r="W95" s="61">
        <f>A126103062W_Latest</f>
        <v>3.8980000000000001</v>
      </c>
      <c r="X95" s="61">
        <f>A126095642J_Latest</f>
        <v>1.944</v>
      </c>
      <c r="Y95" s="61">
        <f>A126110762T_Latest</f>
        <v>0.89400000000000002</v>
      </c>
      <c r="Z95" s="61">
        <f>A126103202L_Latest</f>
        <v>1.05</v>
      </c>
      <c r="AA95" s="61">
        <f>A126095082W_Latest</f>
        <v>3.625</v>
      </c>
      <c r="AB95" s="61">
        <f>A126110202V_Latest</f>
        <v>2.2320000000000002</v>
      </c>
      <c r="AC95" s="61">
        <f>A126102642X_Latest</f>
        <v>1.393</v>
      </c>
      <c r="AD95" s="56">
        <v>22</v>
      </c>
    </row>
    <row r="96" spans="1:30" hidden="1">
      <c r="A96" s="43"/>
      <c r="B96" s="46" t="s">
        <v>3006</v>
      </c>
      <c r="C96" s="61">
        <f>A126094830X_Latest</f>
        <v>1082.681</v>
      </c>
      <c r="D96" s="61">
        <f>A126109950C_Latest</f>
        <v>411.71199999999999</v>
      </c>
      <c r="E96" s="61">
        <f>A126102390R_Latest</f>
        <v>670.96900000000005</v>
      </c>
      <c r="F96" s="61">
        <f>A126095670T_Latest</f>
        <v>304.00400000000002</v>
      </c>
      <c r="G96" s="61">
        <f>A126110790A_Latest</f>
        <v>115.845</v>
      </c>
      <c r="H96" s="61">
        <f>A126103230W_Latest</f>
        <v>188.15899999999999</v>
      </c>
      <c r="I96" s="61">
        <f>A126095110V_Latest</f>
        <v>294.11799999999999</v>
      </c>
      <c r="J96" s="61">
        <f>A126110230C_Latest</f>
        <v>119.25</v>
      </c>
      <c r="K96" s="61">
        <f>A126102670J_Latest</f>
        <v>174.86799999999999</v>
      </c>
      <c r="L96" s="61">
        <f>A126095810J_Latest</f>
        <v>234.04599999999999</v>
      </c>
      <c r="M96" s="61">
        <f>A126110930T_Latest</f>
        <v>83.468999999999994</v>
      </c>
      <c r="N96" s="61">
        <f>A126103370X_Latest</f>
        <v>150.57599999999999</v>
      </c>
      <c r="O96" s="61">
        <f>A126095950K_Latest</f>
        <v>78.807000000000002</v>
      </c>
      <c r="P96" s="61">
        <f>A126111070W_Latest</f>
        <v>27.895</v>
      </c>
      <c r="Q96" s="61">
        <f>A126103510R_Latest</f>
        <v>50.911999999999999</v>
      </c>
      <c r="R96" s="61">
        <f>A126095250W_Latest</f>
        <v>119.486</v>
      </c>
      <c r="S96" s="61">
        <f>A126110370F_Latest</f>
        <v>42.704000000000001</v>
      </c>
      <c r="T96" s="61">
        <f>A126102810X_Latest</f>
        <v>76.781000000000006</v>
      </c>
      <c r="U96" s="61">
        <f>A126095390X_Latest</f>
        <v>26.102</v>
      </c>
      <c r="V96" s="61">
        <f>A126110510W_Latest</f>
        <v>11.528</v>
      </c>
      <c r="W96" s="61">
        <f>A126102950A_Latest</f>
        <v>14.574</v>
      </c>
      <c r="X96" s="61">
        <f>A126095530R_Latest</f>
        <v>10.039999999999999</v>
      </c>
      <c r="Y96" s="61">
        <f>A126110650X_Latest</f>
        <v>4.907</v>
      </c>
      <c r="Z96" s="61">
        <f>A126103090F_Latest</f>
        <v>5.133</v>
      </c>
      <c r="AA96" s="61">
        <f>A126094970A_Latest</f>
        <v>16.079999999999998</v>
      </c>
      <c r="AB96" s="61">
        <f>A126110090L_Latest</f>
        <v>6.1139999999999999</v>
      </c>
      <c r="AC96" s="61">
        <f>A126102530F_Latest</f>
        <v>9.9659999999999993</v>
      </c>
      <c r="AD96" s="56">
        <v>23</v>
      </c>
    </row>
    <row r="97" spans="1:30" hidden="1">
      <c r="A97" s="43"/>
      <c r="B97" s="46" t="s">
        <v>3007</v>
      </c>
      <c r="C97" s="61">
        <f>A126094866A_Latest</f>
        <v>246.45599999999999</v>
      </c>
      <c r="D97" s="61">
        <f>A126109986F_Latest</f>
        <v>82.385000000000005</v>
      </c>
      <c r="E97" s="61">
        <f>A126102426F_Latest</f>
        <v>164.071</v>
      </c>
      <c r="F97" s="61">
        <f>A126095706J_Latest</f>
        <v>57.597999999999999</v>
      </c>
      <c r="G97" s="61">
        <f>A126110826T_Latest</f>
        <v>21.623000000000001</v>
      </c>
      <c r="H97" s="61">
        <f>A126103266X_Latest</f>
        <v>35.975000000000001</v>
      </c>
      <c r="I97" s="61">
        <f>A126095146W_Latest</f>
        <v>69.888000000000005</v>
      </c>
      <c r="J97" s="61">
        <f>A126110266F_Latest</f>
        <v>22.59</v>
      </c>
      <c r="K97" s="61">
        <f>A126102706X_Latest</f>
        <v>47.298999999999999</v>
      </c>
      <c r="L97" s="61">
        <f>A126095846K_Latest</f>
        <v>60.241</v>
      </c>
      <c r="M97" s="61">
        <f>A126110966V_Latest</f>
        <v>20.236000000000001</v>
      </c>
      <c r="N97" s="61">
        <f>A126103406R_Latest</f>
        <v>40.005000000000003</v>
      </c>
      <c r="O97" s="61">
        <f>A126095986L_Latest</f>
        <v>15.5</v>
      </c>
      <c r="P97" s="61">
        <f>A126111106L_Latest</f>
        <v>4.9290000000000003</v>
      </c>
      <c r="Q97" s="61">
        <f>A126103546T_Latest</f>
        <v>10.57</v>
      </c>
      <c r="R97" s="61">
        <f>A126095286X_Latest</f>
        <v>29.530999999999999</v>
      </c>
      <c r="S97" s="61">
        <f>A126110406W_Latest</f>
        <v>7.8810000000000002</v>
      </c>
      <c r="T97" s="61">
        <f>A126102846A_Latest</f>
        <v>21.65</v>
      </c>
      <c r="U97" s="61">
        <f>A126095426R_Latest</f>
        <v>6.23</v>
      </c>
      <c r="V97" s="61">
        <f>A126110546X_Latest</f>
        <v>2.3199999999999998</v>
      </c>
      <c r="W97" s="61">
        <f>A126102986C_Latest</f>
        <v>3.91</v>
      </c>
      <c r="X97" s="61">
        <f>A126095566T_Latest</f>
        <v>3.1179999999999999</v>
      </c>
      <c r="Y97" s="61">
        <f>A126110686A_Latest</f>
        <v>1.722</v>
      </c>
      <c r="Z97" s="61">
        <f>A126103126W_Latest</f>
        <v>1.3959999999999999</v>
      </c>
      <c r="AA97" s="61">
        <f>A126095006V_Latest</f>
        <v>4.3490000000000002</v>
      </c>
      <c r="AB97" s="61">
        <f>A126110126C_Latest</f>
        <v>1.083</v>
      </c>
      <c r="AC97" s="61">
        <f>A126102566J_Latest</f>
        <v>3.266</v>
      </c>
      <c r="AD97" s="56">
        <v>24</v>
      </c>
    </row>
    <row r="98" spans="1:30" hidden="1">
      <c r="A98" s="43"/>
      <c r="B98" s="46" t="s">
        <v>3008</v>
      </c>
      <c r="C98" s="61">
        <f>A126094902X_Latest</f>
        <v>767.45500000000004</v>
      </c>
      <c r="D98" s="61">
        <f>A126110022K_Latest</f>
        <v>305.14800000000002</v>
      </c>
      <c r="E98" s="61">
        <f>A126102462R_Latest</f>
        <v>462.30700000000002</v>
      </c>
      <c r="F98" s="61">
        <f>A126095742T_Latest</f>
        <v>225.48599999999999</v>
      </c>
      <c r="G98" s="61">
        <f>A126110862A_Latest</f>
        <v>85.397999999999996</v>
      </c>
      <c r="H98" s="61">
        <f>A126103302W_Latest</f>
        <v>140.08799999999999</v>
      </c>
      <c r="I98" s="61">
        <f>A126095182F_Latest</f>
        <v>204.071</v>
      </c>
      <c r="J98" s="61">
        <f>A126110302C_Latest</f>
        <v>90.063999999999993</v>
      </c>
      <c r="K98" s="61">
        <f>A126102742J_Latest</f>
        <v>114.00700000000001</v>
      </c>
      <c r="L98" s="61">
        <f>A126095882V_Latest</f>
        <v>159.92599999999999</v>
      </c>
      <c r="M98" s="61">
        <f>A126111002V_Latest</f>
        <v>59.337000000000003</v>
      </c>
      <c r="N98" s="61">
        <f>A126103442X_Latest</f>
        <v>100.589</v>
      </c>
      <c r="O98" s="61">
        <f>A126096022L_Latest</f>
        <v>57.658000000000001</v>
      </c>
      <c r="P98" s="61">
        <f>A126111142W_Latest</f>
        <v>21.016999999999999</v>
      </c>
      <c r="Q98" s="61">
        <f>A126103582A_Latest</f>
        <v>36.640999999999998</v>
      </c>
      <c r="R98" s="61">
        <f>A126095322W_Latest</f>
        <v>83.266000000000005</v>
      </c>
      <c r="S98" s="61">
        <f>A126110442F_Latest</f>
        <v>32.963999999999999</v>
      </c>
      <c r="T98" s="61">
        <f>A126102882K_Latest</f>
        <v>50.302</v>
      </c>
      <c r="U98" s="61">
        <f>A126095462X_Latest</f>
        <v>19.38</v>
      </c>
      <c r="V98" s="61">
        <f>A126110582J_Latest</f>
        <v>8.8539999999999992</v>
      </c>
      <c r="W98" s="61">
        <f>A126103022C_Latest</f>
        <v>10.526</v>
      </c>
      <c r="X98" s="61">
        <f>A126095602R_Latest</f>
        <v>6.7439999999999998</v>
      </c>
      <c r="Y98" s="61">
        <f>A126110722X_Latest</f>
        <v>3.0070000000000001</v>
      </c>
      <c r="Z98" s="61">
        <f>A126103162F_Latest</f>
        <v>3.7370000000000001</v>
      </c>
      <c r="AA98" s="61">
        <f>A126095042C_Latest</f>
        <v>10.923</v>
      </c>
      <c r="AB98" s="61">
        <f>A126110162L_Latest</f>
        <v>4.5069999999999997</v>
      </c>
      <c r="AC98" s="61">
        <f>A126102602F_Latest</f>
        <v>6.4160000000000004</v>
      </c>
      <c r="AD98" s="56">
        <v>25</v>
      </c>
    </row>
    <row r="99" spans="1:30" hidden="1">
      <c r="A99" s="43"/>
      <c r="B99" s="46" t="s">
        <v>3009</v>
      </c>
      <c r="C99" s="61">
        <f>A126094954A_Latest</f>
        <v>87.355000000000004</v>
      </c>
      <c r="D99" s="61">
        <f>A126110074L_Latest</f>
        <v>35.468000000000004</v>
      </c>
      <c r="E99" s="61">
        <f>A126102514F_Latest</f>
        <v>51.887</v>
      </c>
      <c r="F99" s="61">
        <f>A126095794V_Latest</f>
        <v>26.145</v>
      </c>
      <c r="G99" s="61">
        <f>A126110914T_Latest</f>
        <v>13.212</v>
      </c>
      <c r="H99" s="61">
        <f>A126103354X_Latest</f>
        <v>12.933999999999999</v>
      </c>
      <c r="I99" s="61">
        <f>A126095234W_Latest</f>
        <v>24.497</v>
      </c>
      <c r="J99" s="61">
        <f>A126110354F_Latest</f>
        <v>8.74</v>
      </c>
      <c r="K99" s="61">
        <f>A126102794K_Latest</f>
        <v>15.756</v>
      </c>
      <c r="L99" s="61">
        <f>A126095934K_Latest</f>
        <v>18.567</v>
      </c>
      <c r="M99" s="61">
        <f>A126111054W_Latest</f>
        <v>5.9</v>
      </c>
      <c r="N99" s="61">
        <f>A126103494A_Latest</f>
        <v>12.667999999999999</v>
      </c>
      <c r="O99" s="61">
        <f>A126096074R_Latest</f>
        <v>5.2450000000000001</v>
      </c>
      <c r="P99" s="61">
        <f>A126111194X_Latest</f>
        <v>1.8979999999999999</v>
      </c>
      <c r="Q99" s="61">
        <f>A126103634T_Latest</f>
        <v>3.3460000000000001</v>
      </c>
      <c r="R99" s="61">
        <f>A126095374X_Latest</f>
        <v>9.7880000000000003</v>
      </c>
      <c r="S99" s="61">
        <f>A126110494J_Latest</f>
        <v>4.0979999999999999</v>
      </c>
      <c r="T99" s="61">
        <f>A126102934A_Latest</f>
        <v>5.69</v>
      </c>
      <c r="U99" s="61">
        <f>A126095514R_Latest</f>
        <v>2.0680000000000001</v>
      </c>
      <c r="V99" s="61">
        <f>A126110634X_Latest</f>
        <v>1.121</v>
      </c>
      <c r="W99" s="61">
        <f>A126103074F_Latest</f>
        <v>0.94699999999999995</v>
      </c>
      <c r="X99" s="61">
        <f>A126095654T_Latest</f>
        <v>0.13500000000000001</v>
      </c>
      <c r="Y99" s="61">
        <f>A126110774A_Latest</f>
        <v>0</v>
      </c>
      <c r="Z99" s="61">
        <f>A126103214W_Latest</f>
        <v>0.13500000000000001</v>
      </c>
      <c r="AA99" s="61">
        <f>A126095094F_Latest</f>
        <v>0.91</v>
      </c>
      <c r="AB99" s="61">
        <f>A126110214C_Latest</f>
        <v>0.498</v>
      </c>
      <c r="AC99" s="61">
        <f>A126102654J_Latest</f>
        <v>0.41199999999999998</v>
      </c>
      <c r="AD99" s="56">
        <v>26</v>
      </c>
    </row>
    <row r="100" spans="1:30" hidden="1">
      <c r="A100" s="43"/>
      <c r="B100" s="46" t="s">
        <v>3010</v>
      </c>
      <c r="C100" s="61">
        <f>A126094826J_Latest</f>
        <v>213.078</v>
      </c>
      <c r="D100" s="61">
        <f>A126109946L_Latest</f>
        <v>80.344999999999999</v>
      </c>
      <c r="E100" s="61">
        <f>A126102386X_Latest</f>
        <v>132.733</v>
      </c>
      <c r="F100" s="61">
        <f>A126095666A_Latest</f>
        <v>61.405000000000001</v>
      </c>
      <c r="G100" s="61">
        <f>A126110786K_Latest</f>
        <v>29.044</v>
      </c>
      <c r="H100" s="61">
        <f>A126103226F_Latest</f>
        <v>32.36</v>
      </c>
      <c r="I100" s="61">
        <f>A126095106C_Latest</f>
        <v>64.253</v>
      </c>
      <c r="J100" s="61">
        <f>A126110226L_Latest</f>
        <v>19.440999999999999</v>
      </c>
      <c r="K100" s="61">
        <f>A126102666T_Latest</f>
        <v>44.811999999999998</v>
      </c>
      <c r="L100" s="61">
        <f>A126095806T_Latest</f>
        <v>40.909999999999997</v>
      </c>
      <c r="M100" s="61">
        <f>A126110926A_Latest</f>
        <v>18.364000000000001</v>
      </c>
      <c r="N100" s="61">
        <f>A126103366J_Latest</f>
        <v>22.545999999999999</v>
      </c>
      <c r="O100" s="61">
        <f>A126095946V_Latest</f>
        <v>10.936999999999999</v>
      </c>
      <c r="P100" s="61">
        <f>A126111066F_Latest</f>
        <v>2.8879999999999999</v>
      </c>
      <c r="Q100" s="61">
        <f>A126103506X_Latest</f>
        <v>8.0489999999999995</v>
      </c>
      <c r="R100" s="61">
        <f>A126095246F_Latest</f>
        <v>27.960999999999999</v>
      </c>
      <c r="S100" s="61">
        <f>A126110366R_Latest</f>
        <v>8.1310000000000002</v>
      </c>
      <c r="T100" s="61">
        <f>A126102806J_Latest</f>
        <v>19.829999999999998</v>
      </c>
      <c r="U100" s="61">
        <f>A126095386J_Latest</f>
        <v>2.6549999999999998</v>
      </c>
      <c r="V100" s="61">
        <f>A126110506F_Latest</f>
        <v>0.77</v>
      </c>
      <c r="W100" s="61">
        <f>A126102946K_Latest</f>
        <v>1.885</v>
      </c>
      <c r="X100" s="61">
        <f>A126095526X_Latest</f>
        <v>1.29</v>
      </c>
      <c r="Y100" s="61">
        <f>A126110646J_Latest</f>
        <v>0.61699999999999999</v>
      </c>
      <c r="Z100" s="61">
        <f>A126103086R_Latest</f>
        <v>0.67400000000000004</v>
      </c>
      <c r="AA100" s="61">
        <f>A126094966K_Latest</f>
        <v>3.6680000000000001</v>
      </c>
      <c r="AB100" s="61">
        <f>A126110086W_Latest</f>
        <v>1.091</v>
      </c>
      <c r="AC100" s="61">
        <f>A126102526R_Latest</f>
        <v>2.577</v>
      </c>
      <c r="AD100" s="56">
        <v>27</v>
      </c>
    </row>
    <row r="101" spans="1:30" hidden="1">
      <c r="A101" s="43"/>
      <c r="B101" s="46" t="s">
        <v>3011</v>
      </c>
      <c r="C101" s="61">
        <f>A126094906J_Latest</f>
        <v>214.208</v>
      </c>
      <c r="D101" s="61">
        <f>A126110026V_Latest</f>
        <v>18.928999999999998</v>
      </c>
      <c r="E101" s="61">
        <f>A126102466X_Latest</f>
        <v>195.279</v>
      </c>
      <c r="F101" s="61">
        <f>A126095746A_Latest</f>
        <v>74.475999999999999</v>
      </c>
      <c r="G101" s="61">
        <f>A126110866K_Latest</f>
        <v>8.4529999999999994</v>
      </c>
      <c r="H101" s="61">
        <f>A126103306F_Latest</f>
        <v>66.022999999999996</v>
      </c>
      <c r="I101" s="61">
        <f>A126095186R_Latest</f>
        <v>46.095999999999997</v>
      </c>
      <c r="J101" s="61">
        <f>A126110306L_Latest</f>
        <v>3.827</v>
      </c>
      <c r="K101" s="61">
        <f>A126102746T_Latest</f>
        <v>42.268000000000001</v>
      </c>
      <c r="L101" s="61">
        <f>A126095886C_Latest</f>
        <v>48.256</v>
      </c>
      <c r="M101" s="61">
        <f>A126111006C_Latest</f>
        <v>2.3730000000000002</v>
      </c>
      <c r="N101" s="61">
        <f>A126103446J_Latest</f>
        <v>45.883000000000003</v>
      </c>
      <c r="O101" s="61">
        <f>A126096026W_Latest</f>
        <v>16.035</v>
      </c>
      <c r="P101" s="61">
        <f>A126111146F_Latest</f>
        <v>1.452</v>
      </c>
      <c r="Q101" s="61">
        <f>A126103586K_Latest</f>
        <v>14.583</v>
      </c>
      <c r="R101" s="61">
        <f>A126095326F_Latest</f>
        <v>22.635999999999999</v>
      </c>
      <c r="S101" s="61">
        <f>A126110446R_Latest</f>
        <v>2.33</v>
      </c>
      <c r="T101" s="61">
        <f>A126102886V_Latest</f>
        <v>20.306999999999999</v>
      </c>
      <c r="U101" s="61">
        <f>A126095466J_Latest</f>
        <v>3.4249999999999998</v>
      </c>
      <c r="V101" s="61">
        <f>A126110586T_Latest</f>
        <v>0.34699999999999998</v>
      </c>
      <c r="W101" s="61">
        <f>A126103026L_Latest</f>
        <v>3.0779999999999998</v>
      </c>
      <c r="X101" s="61">
        <f>A126095606X_Latest</f>
        <v>1.387</v>
      </c>
      <c r="Y101" s="61">
        <f>A126110726J_Latest</f>
        <v>0.14599999999999999</v>
      </c>
      <c r="Z101" s="61">
        <f>A126103166R_Latest</f>
        <v>1.2410000000000001</v>
      </c>
      <c r="AA101" s="61">
        <f>A126095046L_Latest</f>
        <v>1.8959999999999999</v>
      </c>
      <c r="AB101" s="61">
        <f>A126110166W_Latest</f>
        <v>0</v>
      </c>
      <c r="AC101" s="61">
        <f>A126102606R_Latest</f>
        <v>1.8959999999999999</v>
      </c>
      <c r="AD101" s="56">
        <v>28</v>
      </c>
    </row>
    <row r="102" spans="1:30" hidden="1">
      <c r="A102" s="43"/>
      <c r="B102" s="46" t="s">
        <v>3012</v>
      </c>
      <c r="C102" s="61">
        <f>A126094918T_Latest</f>
        <v>2960.4969999999998</v>
      </c>
      <c r="D102" s="61">
        <f>A126110038C_Latest</f>
        <v>1317.71</v>
      </c>
      <c r="E102" s="61">
        <f>A126102478J_Latest</f>
        <v>1642.787</v>
      </c>
      <c r="F102" s="61">
        <f>A126095758K_Latest</f>
        <v>870.77599999999995</v>
      </c>
      <c r="G102" s="61">
        <f>A126110878V_Latest</f>
        <v>393.40699999999998</v>
      </c>
      <c r="H102" s="61">
        <f>A126103318R_Latest</f>
        <v>477.36900000000003</v>
      </c>
      <c r="I102" s="61">
        <f>A126095198X_Latest</f>
        <v>757.74599999999998</v>
      </c>
      <c r="J102" s="61">
        <f>A126110318W_Latest</f>
        <v>329.81700000000001</v>
      </c>
      <c r="K102" s="61">
        <f>A126102758A_Latest</f>
        <v>427.92899999999997</v>
      </c>
      <c r="L102" s="61">
        <f>A126095898L_Latest</f>
        <v>655.52800000000002</v>
      </c>
      <c r="M102" s="61">
        <f>A126111018L_Latest</f>
        <v>296.19</v>
      </c>
      <c r="N102" s="61">
        <f>A126103458T_Latest</f>
        <v>359.33699999999999</v>
      </c>
      <c r="O102" s="61">
        <f>A126096038F_Latest</f>
        <v>210.95699999999999</v>
      </c>
      <c r="P102" s="61">
        <f>A126111158R_Latest</f>
        <v>95.268000000000001</v>
      </c>
      <c r="Q102" s="61">
        <f>A126103598V_Latest</f>
        <v>115.68899999999999</v>
      </c>
      <c r="R102" s="61">
        <f>A126095338R_Latest</f>
        <v>324.74700000000001</v>
      </c>
      <c r="S102" s="61">
        <f>A126110458X_Latest</f>
        <v>137.745</v>
      </c>
      <c r="T102" s="61">
        <f>A126102898C_Latest</f>
        <v>187.00200000000001</v>
      </c>
      <c r="U102" s="61">
        <f>A126095478T_Latest</f>
        <v>75.539000000000001</v>
      </c>
      <c r="V102" s="61">
        <f>A126110598A_Latest</f>
        <v>35.406999999999996</v>
      </c>
      <c r="W102" s="61">
        <f>A126103038W_Latest</f>
        <v>40.131999999999998</v>
      </c>
      <c r="X102" s="61">
        <f>A126095618J_Latest</f>
        <v>19.468</v>
      </c>
      <c r="Y102" s="61">
        <f>A126110738T_Latest</f>
        <v>9.3170000000000002</v>
      </c>
      <c r="Z102" s="61">
        <f>A126103178X_Latest</f>
        <v>10.151</v>
      </c>
      <c r="AA102" s="61">
        <f>A126095058W_Latest</f>
        <v>45.737000000000002</v>
      </c>
      <c r="AB102" s="61">
        <f>A126110178F_Latest</f>
        <v>20.559000000000001</v>
      </c>
      <c r="AC102" s="61">
        <f>A126102618X_Latest</f>
        <v>25.178999999999998</v>
      </c>
      <c r="AD102" s="56">
        <v>29</v>
      </c>
    </row>
    <row r="103" spans="1:30" hidden="1">
      <c r="A103" s="43"/>
      <c r="B103" s="46" t="s">
        <v>3013</v>
      </c>
      <c r="C103" s="61">
        <f>A126094850J_Latest</f>
        <v>1804.653</v>
      </c>
      <c r="D103" s="61">
        <f>A126109970L_Latest</f>
        <v>765.77200000000005</v>
      </c>
      <c r="E103" s="61">
        <f>A126102410L_Latest</f>
        <v>1038.8800000000001</v>
      </c>
      <c r="F103" s="61">
        <f>A126095690A_Latest</f>
        <v>506.53899999999999</v>
      </c>
      <c r="G103" s="61">
        <f>A126110810X_Latest</f>
        <v>225.24199999999999</v>
      </c>
      <c r="H103" s="61">
        <f>A126103250F_Latest</f>
        <v>281.29700000000003</v>
      </c>
      <c r="I103" s="61">
        <f>A126095130C_Latest</f>
        <v>497.99099999999999</v>
      </c>
      <c r="J103" s="61">
        <f>A126110250L_Latest</f>
        <v>211.482</v>
      </c>
      <c r="K103" s="61">
        <f>A126102690T_Latest</f>
        <v>286.50900000000001</v>
      </c>
      <c r="L103" s="61">
        <f>A126095830T_Latest</f>
        <v>380.78500000000003</v>
      </c>
      <c r="M103" s="61">
        <f>A126110950A_Latest</f>
        <v>156.48400000000001</v>
      </c>
      <c r="N103" s="61">
        <f>A126103390J_Latest</f>
        <v>224.30099999999999</v>
      </c>
      <c r="O103" s="61">
        <f>A126095970V_Latest</f>
        <v>128.16300000000001</v>
      </c>
      <c r="P103" s="61">
        <f>A126111090F_Latest</f>
        <v>50.94</v>
      </c>
      <c r="Q103" s="61">
        <f>A126103530X_Latest</f>
        <v>77.222999999999999</v>
      </c>
      <c r="R103" s="61">
        <f>A126095270F_Latest</f>
        <v>207.25800000000001</v>
      </c>
      <c r="S103" s="61">
        <f>A126110390R_Latest</f>
        <v>83.355000000000004</v>
      </c>
      <c r="T103" s="61">
        <f>A126102830J_Latest</f>
        <v>123.90300000000001</v>
      </c>
      <c r="U103" s="61">
        <f>A126095410W_Latest</f>
        <v>39.936999999999998</v>
      </c>
      <c r="V103" s="61">
        <f>A126110530F_Latest</f>
        <v>18.263000000000002</v>
      </c>
      <c r="W103" s="61">
        <f>A126102970K_Latest</f>
        <v>21.673999999999999</v>
      </c>
      <c r="X103" s="61">
        <f>A126095550X_Latest</f>
        <v>16.155999999999999</v>
      </c>
      <c r="Y103" s="61">
        <f>A126110670J_Latest</f>
        <v>8.0749999999999993</v>
      </c>
      <c r="Z103" s="61">
        <f>A126103110C_Latest</f>
        <v>8.08</v>
      </c>
      <c r="AA103" s="61">
        <f>A126094990K_Latest</f>
        <v>27.824999999999999</v>
      </c>
      <c r="AB103" s="61">
        <f>A126110110K_Latest</f>
        <v>11.932</v>
      </c>
      <c r="AC103" s="61">
        <f>A126102550R_Latest</f>
        <v>15.893000000000001</v>
      </c>
      <c r="AD103" s="56">
        <v>30</v>
      </c>
    </row>
    <row r="104" spans="1:30" hidden="1">
      <c r="A104" s="43"/>
      <c r="B104" s="46" t="s">
        <v>3014</v>
      </c>
      <c r="C104" s="61">
        <f>A126094834J_Latest</f>
        <v>356.37</v>
      </c>
      <c r="D104" s="61">
        <f>A126109954L_Latest</f>
        <v>136.91</v>
      </c>
      <c r="E104" s="61">
        <f>A126102394X_Latest</f>
        <v>219.46</v>
      </c>
      <c r="F104" s="61">
        <f>A126095674A_Latest</f>
        <v>86.716999999999999</v>
      </c>
      <c r="G104" s="61">
        <f>A126110794K_Latest</f>
        <v>35.554000000000002</v>
      </c>
      <c r="H104" s="61">
        <f>A126103234F_Latest</f>
        <v>51.162999999999997</v>
      </c>
      <c r="I104" s="61">
        <f>A126095114C_Latest</f>
        <v>96.097999999999999</v>
      </c>
      <c r="J104" s="61">
        <f>A126110234L_Latest</f>
        <v>35.244999999999997</v>
      </c>
      <c r="K104" s="61">
        <f>A126102674T_Latest</f>
        <v>60.853000000000002</v>
      </c>
      <c r="L104" s="61">
        <f>A126095814T_Latest</f>
        <v>83.73</v>
      </c>
      <c r="M104" s="61">
        <f>A126110934A_Latest</f>
        <v>31.334</v>
      </c>
      <c r="N104" s="61">
        <f>A126103374J_Latest</f>
        <v>52.396000000000001</v>
      </c>
      <c r="O104" s="61">
        <f>A126095954V_Latest</f>
        <v>24.951000000000001</v>
      </c>
      <c r="P104" s="61">
        <f>A126111074F_Latest</f>
        <v>9.0009999999999994</v>
      </c>
      <c r="Q104" s="61">
        <f>A126103514X_Latest</f>
        <v>15.95</v>
      </c>
      <c r="R104" s="61">
        <f>A126095254F_Latest</f>
        <v>44.350999999999999</v>
      </c>
      <c r="S104" s="61">
        <f>A126110374R_Latest</f>
        <v>16.291</v>
      </c>
      <c r="T104" s="61">
        <f>A126102814J_Latest</f>
        <v>28.06</v>
      </c>
      <c r="U104" s="61">
        <f>A126095394J_Latest</f>
        <v>9.2070000000000007</v>
      </c>
      <c r="V104" s="61">
        <f>A126110514F_Latest</f>
        <v>4.2249999999999996</v>
      </c>
      <c r="W104" s="61">
        <f>A126102954K_Latest</f>
        <v>4.9820000000000002</v>
      </c>
      <c r="X104" s="61">
        <f>A126095534X_Latest</f>
        <v>4.3490000000000002</v>
      </c>
      <c r="Y104" s="61">
        <f>A126110654J_Latest</f>
        <v>2.3929999999999998</v>
      </c>
      <c r="Z104" s="61">
        <f>A126103094R_Latest</f>
        <v>1.956</v>
      </c>
      <c r="AA104" s="61">
        <f>A126094974K_Latest</f>
        <v>6.9669999999999996</v>
      </c>
      <c r="AB104" s="61">
        <f>A126110094W_Latest</f>
        <v>2.8660000000000001</v>
      </c>
      <c r="AC104" s="61">
        <f>A126102534R_Latest</f>
        <v>4.101</v>
      </c>
      <c r="AD104" s="56">
        <v>31</v>
      </c>
    </row>
    <row r="105" spans="1:30" hidden="1">
      <c r="A105" s="43"/>
      <c r="B105" s="46" t="s">
        <v>3015</v>
      </c>
      <c r="C105" s="61">
        <f>A126094870T_Latest</f>
        <v>1448.2829999999999</v>
      </c>
      <c r="D105" s="61">
        <f>A126109990W_Latest</f>
        <v>628.86300000000006</v>
      </c>
      <c r="E105" s="61">
        <f>A126102430W_Latest</f>
        <v>819.42</v>
      </c>
      <c r="F105" s="61">
        <f>A126095710X_Latest</f>
        <v>419.822</v>
      </c>
      <c r="G105" s="61">
        <f>A126110830J_Latest</f>
        <v>189.68799999999999</v>
      </c>
      <c r="H105" s="61">
        <f>A126103270R_Latest</f>
        <v>230.13399999999999</v>
      </c>
      <c r="I105" s="61">
        <f>A126095150L_Latest</f>
        <v>401.89299999999997</v>
      </c>
      <c r="J105" s="61">
        <f>A126110270W_Latest</f>
        <v>176.23699999999999</v>
      </c>
      <c r="K105" s="61">
        <f>A126102710R_Latest</f>
        <v>225.65600000000001</v>
      </c>
      <c r="L105" s="61">
        <f>A126095850A_Latest</f>
        <v>297.05500000000001</v>
      </c>
      <c r="M105" s="61">
        <f>A126110970K_Latest</f>
        <v>125.149</v>
      </c>
      <c r="N105" s="61">
        <f>A126103410F_Latest</f>
        <v>171.905</v>
      </c>
      <c r="O105" s="61">
        <f>A126095990C_Latest</f>
        <v>103.212</v>
      </c>
      <c r="P105" s="61">
        <f>A126111110C_Latest</f>
        <v>41.939</v>
      </c>
      <c r="Q105" s="61">
        <f>A126103550J_Latest</f>
        <v>61.273000000000003</v>
      </c>
      <c r="R105" s="61">
        <f>A126095290R_Latest</f>
        <v>162.90600000000001</v>
      </c>
      <c r="S105" s="61">
        <f>A126110410L_Latest</f>
        <v>67.063999999999993</v>
      </c>
      <c r="T105" s="61">
        <f>A126102850T_Latest</f>
        <v>95.841999999999999</v>
      </c>
      <c r="U105" s="61">
        <f>A126095430F_Latest</f>
        <v>30.728999999999999</v>
      </c>
      <c r="V105" s="61">
        <f>A126110550R_Latest</f>
        <v>14.037000000000001</v>
      </c>
      <c r="W105" s="61">
        <f>A126102990V_Latest</f>
        <v>16.692</v>
      </c>
      <c r="X105" s="61">
        <f>A126095570J_Latest</f>
        <v>11.807</v>
      </c>
      <c r="Y105" s="61">
        <f>A126110690T_Latest</f>
        <v>5.6820000000000004</v>
      </c>
      <c r="Z105" s="61">
        <f>A126103130L_Latest</f>
        <v>6.1239999999999997</v>
      </c>
      <c r="AA105" s="61">
        <f>A126095010K_Latest</f>
        <v>20.858000000000001</v>
      </c>
      <c r="AB105" s="61">
        <f>A126110130V_Latest</f>
        <v>9.0660000000000007</v>
      </c>
      <c r="AC105" s="61">
        <f>A126102570X_Latest</f>
        <v>11.792</v>
      </c>
      <c r="AD105" s="56">
        <v>32</v>
      </c>
    </row>
    <row r="106" spans="1:30" hidden="1">
      <c r="A106" s="43"/>
      <c r="B106" s="46" t="s">
        <v>3016</v>
      </c>
      <c r="C106" s="61">
        <f>A126094846T_Latest</f>
        <v>14169.837</v>
      </c>
      <c r="D106" s="61">
        <f>A126109966W_Latest</f>
        <v>7383.2690000000002</v>
      </c>
      <c r="E106" s="61">
        <f>A126102406W_Latest</f>
        <v>6786.5680000000002</v>
      </c>
      <c r="F106" s="61">
        <f>A126095686K_Latest</f>
        <v>4426.18</v>
      </c>
      <c r="G106" s="61">
        <f>A126110806J_Latest</f>
        <v>2308.3069999999998</v>
      </c>
      <c r="H106" s="61">
        <f>A126103246R_Latest</f>
        <v>2117.873</v>
      </c>
      <c r="I106" s="61">
        <f>A126095126L_Latest</f>
        <v>3651.2049999999999</v>
      </c>
      <c r="J106" s="61">
        <f>A126110246W_Latest</f>
        <v>1908.085</v>
      </c>
      <c r="K106" s="61">
        <f>A126102686A_Latest</f>
        <v>1743.12</v>
      </c>
      <c r="L106" s="61">
        <f>A126095826A_Latest</f>
        <v>2867.5030000000002</v>
      </c>
      <c r="M106" s="61">
        <f>A126110946K_Latest</f>
        <v>1471.9269999999999</v>
      </c>
      <c r="N106" s="61">
        <f>A126103386T_Latest</f>
        <v>1395.576</v>
      </c>
      <c r="O106" s="61">
        <f>A126095966C_Latest</f>
        <v>958.23199999999997</v>
      </c>
      <c r="P106" s="61">
        <f>A126111086R_Latest</f>
        <v>500.363</v>
      </c>
      <c r="Q106" s="61">
        <f>A126103526J_Latest</f>
        <v>457.86799999999999</v>
      </c>
      <c r="R106" s="61">
        <f>A126095266R_Latest</f>
        <v>1562.4929999999999</v>
      </c>
      <c r="S106" s="61">
        <f>A126110386X_Latest</f>
        <v>833.87400000000002</v>
      </c>
      <c r="T106" s="61">
        <f>A126102826T_Latest</f>
        <v>728.61900000000003</v>
      </c>
      <c r="U106" s="61">
        <f>A126095406F_Latest</f>
        <v>297.339</v>
      </c>
      <c r="V106" s="61">
        <f>A126110526R_Latest</f>
        <v>152.624</v>
      </c>
      <c r="W106" s="61">
        <f>A126102966V_Latest</f>
        <v>144.715</v>
      </c>
      <c r="X106" s="61">
        <f>A126095546J_Latest</f>
        <v>135.429</v>
      </c>
      <c r="Y106" s="61">
        <f>A126110666T_Latest</f>
        <v>69.668999999999997</v>
      </c>
      <c r="Z106" s="61">
        <f>A126103106L_Latest</f>
        <v>65.760000000000005</v>
      </c>
      <c r="AA106" s="61">
        <f>A126094986V_Latest</f>
        <v>271.45699999999999</v>
      </c>
      <c r="AB106" s="61">
        <f>A126110106V_Latest</f>
        <v>138.41999999999999</v>
      </c>
      <c r="AC106" s="61">
        <f>A126102546X_Latest</f>
        <v>133.03700000000001</v>
      </c>
      <c r="AD106" s="56">
        <v>33</v>
      </c>
    </row>
    <row r="107" spans="1:30" hidden="1">
      <c r="A107" s="43"/>
      <c r="B107" s="46" t="s">
        <v>3017</v>
      </c>
      <c r="C107" s="61">
        <f>A126094874A_Latest</f>
        <v>7074.2039999999997</v>
      </c>
      <c r="D107" s="61">
        <f>A126109994F_Latest</f>
        <v>3088.6970000000001</v>
      </c>
      <c r="E107" s="61">
        <f>A126102434F_Latest</f>
        <v>3985.5079999999998</v>
      </c>
      <c r="F107" s="61">
        <f>A126095714J_Latest</f>
        <v>2244.0210000000002</v>
      </c>
      <c r="G107" s="61">
        <f>A126110834T_Latest</f>
        <v>989.40599999999995</v>
      </c>
      <c r="H107" s="61">
        <f>A126103274X_Latest</f>
        <v>1254.615</v>
      </c>
      <c r="I107" s="61">
        <f>A126095154W_Latest</f>
        <v>1816.52</v>
      </c>
      <c r="J107" s="61">
        <f>A126110274F_Latest</f>
        <v>779.93600000000004</v>
      </c>
      <c r="K107" s="61">
        <f>A126102714X_Latest</f>
        <v>1036.585</v>
      </c>
      <c r="L107" s="61">
        <f>A126095854K_Latest</f>
        <v>1442.729</v>
      </c>
      <c r="M107" s="61">
        <f>A126110974V_Latest</f>
        <v>641.31799999999998</v>
      </c>
      <c r="N107" s="61">
        <f>A126103414R_Latest</f>
        <v>801.41099999999994</v>
      </c>
      <c r="O107" s="61">
        <f>A126095994L_Latest</f>
        <v>548.79399999999998</v>
      </c>
      <c r="P107" s="61">
        <f>A126111114L_Latest</f>
        <v>240.137</v>
      </c>
      <c r="Q107" s="61">
        <f>A126103554T_Latest</f>
        <v>308.65600000000001</v>
      </c>
      <c r="R107" s="61">
        <f>A126095294X_Latest</f>
        <v>700.22199999999998</v>
      </c>
      <c r="S107" s="61">
        <f>A126110414W_Latest</f>
        <v>294.20699999999999</v>
      </c>
      <c r="T107" s="61">
        <f>A126102854A_Latest</f>
        <v>406.01499999999999</v>
      </c>
      <c r="U107" s="61">
        <f>A126095434R_Latest</f>
        <v>180.51599999999999</v>
      </c>
      <c r="V107" s="61">
        <f>A126110554X_Latest</f>
        <v>83.328999999999994</v>
      </c>
      <c r="W107" s="61">
        <f>A126102994C_Latest</f>
        <v>97.186999999999998</v>
      </c>
      <c r="X107" s="61">
        <f>A126095574T_Latest</f>
        <v>38.676000000000002</v>
      </c>
      <c r="Y107" s="61">
        <f>A126110694A_Latest</f>
        <v>17.286999999999999</v>
      </c>
      <c r="Z107" s="61">
        <f>A126103134W_Latest</f>
        <v>21.388999999999999</v>
      </c>
      <c r="AA107" s="61">
        <f>A126095014V_Latest</f>
        <v>102.727</v>
      </c>
      <c r="AB107" s="61">
        <f>A126110134C_Latest</f>
        <v>43.076999999999998</v>
      </c>
      <c r="AC107" s="61">
        <f>A126102574J_Latest</f>
        <v>59.65</v>
      </c>
      <c r="AD107" s="56">
        <v>34</v>
      </c>
    </row>
    <row r="108" spans="1:30" hidden="1">
      <c r="A108" s="43"/>
      <c r="B108" s="46" t="s">
        <v>3018</v>
      </c>
      <c r="C108" s="61">
        <f>A126094854T_Latest</f>
        <v>994.76099999999997</v>
      </c>
      <c r="D108" s="61">
        <f>A126109974W_Latest</f>
        <v>393.79399999999998</v>
      </c>
      <c r="E108" s="61">
        <f>A126102414W_Latest</f>
        <v>600.96699999999998</v>
      </c>
      <c r="F108" s="61">
        <f>A126095694K_Latest</f>
        <v>285.96600000000001</v>
      </c>
      <c r="G108" s="61">
        <f>A126110814J_Latest</f>
        <v>112.639</v>
      </c>
      <c r="H108" s="61">
        <f>A126103254R_Latest</f>
        <v>173.327</v>
      </c>
      <c r="I108" s="61">
        <f>A126095134L_Latest</f>
        <v>270.108</v>
      </c>
      <c r="J108" s="61">
        <f>A126110254W_Latest</f>
        <v>116.529</v>
      </c>
      <c r="K108" s="61">
        <f>A126102694A_Latest</f>
        <v>153.57900000000001</v>
      </c>
      <c r="L108" s="61">
        <f>A126095834A_Latest</f>
        <v>210.60900000000001</v>
      </c>
      <c r="M108" s="61">
        <f>A126110954K_Latest</f>
        <v>77.72</v>
      </c>
      <c r="N108" s="61">
        <f>A126103394T_Latest</f>
        <v>132.88900000000001</v>
      </c>
      <c r="O108" s="61">
        <f>A126095974C_Latest</f>
        <v>70.981999999999999</v>
      </c>
      <c r="P108" s="61">
        <f>A126111094R_Latest</f>
        <v>24.97</v>
      </c>
      <c r="Q108" s="61">
        <f>A126103534J_Latest</f>
        <v>46.012</v>
      </c>
      <c r="R108" s="61">
        <f>A126095274R_Latest</f>
        <v>108.503</v>
      </c>
      <c r="S108" s="61">
        <f>A126110394X_Latest</f>
        <v>40.46</v>
      </c>
      <c r="T108" s="61">
        <f>A126102834T_Latest</f>
        <v>68.043000000000006</v>
      </c>
      <c r="U108" s="61">
        <f>A126095414F_Latest</f>
        <v>24.565000000000001</v>
      </c>
      <c r="V108" s="61">
        <f>A126110534R_Latest</f>
        <v>11.398999999999999</v>
      </c>
      <c r="W108" s="61">
        <f>A126102974V_Latest</f>
        <v>13.166</v>
      </c>
      <c r="X108" s="61">
        <f>A126095554J_Latest</f>
        <v>9.2970000000000006</v>
      </c>
      <c r="Y108" s="61">
        <f>A126110674T_Latest</f>
        <v>4.5149999999999997</v>
      </c>
      <c r="Z108" s="61">
        <f>A126103114L_Latest</f>
        <v>4.7830000000000004</v>
      </c>
      <c r="AA108" s="61">
        <f>A126094994V_Latest</f>
        <v>14.731999999999999</v>
      </c>
      <c r="AB108" s="61">
        <f>A126110114V_Latest</f>
        <v>5.5629999999999997</v>
      </c>
      <c r="AC108" s="61">
        <f>A126102554X_Latest</f>
        <v>9.1679999999999993</v>
      </c>
      <c r="AD108" s="56">
        <v>35</v>
      </c>
    </row>
    <row r="109" spans="1:30" hidden="1">
      <c r="A109" s="49"/>
      <c r="B109" s="50"/>
      <c r="C109" s="47"/>
      <c r="D109" s="47"/>
      <c r="E109" s="47"/>
      <c r="F109" s="47"/>
      <c r="G109" s="47"/>
      <c r="H109" s="47"/>
      <c r="I109" s="47"/>
      <c r="J109" s="47"/>
      <c r="K109" s="47"/>
      <c r="L109" s="47"/>
      <c r="M109" s="47"/>
      <c r="N109" s="47"/>
      <c r="O109" s="47"/>
      <c r="P109" s="47"/>
      <c r="Q109" s="47"/>
      <c r="R109" s="47"/>
      <c r="S109" s="47"/>
      <c r="T109" s="47"/>
    </row>
    <row r="110" spans="1:30" hidden="1">
      <c r="A110" s="49"/>
      <c r="B110" s="50"/>
      <c r="C110" s="47"/>
      <c r="D110" s="47"/>
      <c r="E110" s="47"/>
      <c r="F110" s="47"/>
      <c r="G110" s="47"/>
      <c r="H110" s="47"/>
      <c r="I110" s="47"/>
      <c r="J110" s="47"/>
      <c r="K110" s="47"/>
      <c r="L110" s="47"/>
      <c r="M110" s="47"/>
      <c r="N110" s="47"/>
      <c r="O110" s="47"/>
      <c r="P110" s="47"/>
      <c r="Q110" s="47"/>
      <c r="R110" s="47"/>
      <c r="S110" s="47"/>
      <c r="T110" s="47"/>
    </row>
    <row r="111" spans="1:30" hidden="1">
      <c r="A111" s="49"/>
      <c r="B111" s="50"/>
      <c r="C111" s="47"/>
      <c r="D111" s="47"/>
      <c r="E111" s="47"/>
      <c r="F111" s="47"/>
      <c r="G111" s="47"/>
      <c r="H111" s="47"/>
      <c r="I111" s="47"/>
      <c r="J111" s="47"/>
      <c r="K111" s="47"/>
      <c r="L111" s="47"/>
      <c r="M111" s="47"/>
      <c r="N111" s="47"/>
      <c r="O111" s="47"/>
      <c r="P111" s="47"/>
      <c r="Q111" s="47"/>
      <c r="R111" s="47"/>
      <c r="S111" s="47"/>
      <c r="T111" s="47"/>
    </row>
    <row r="112" spans="1:30" hidden="1">
      <c r="A112" s="49"/>
      <c r="B112" s="50"/>
      <c r="C112" s="47"/>
      <c r="D112" s="47"/>
      <c r="E112" s="47"/>
      <c r="F112" s="47"/>
      <c r="G112" s="47"/>
      <c r="H112" s="47"/>
      <c r="I112" s="47"/>
      <c r="J112" s="47"/>
      <c r="K112" s="47"/>
      <c r="L112" s="47"/>
      <c r="M112" s="47"/>
      <c r="N112" s="47"/>
      <c r="O112" s="47"/>
      <c r="P112" s="47"/>
      <c r="Q112" s="47"/>
      <c r="R112" s="47"/>
      <c r="S112" s="47"/>
      <c r="T112" s="47"/>
    </row>
    <row r="113" spans="1:30" hidden="1">
      <c r="A113" s="49"/>
      <c r="B113" s="50"/>
      <c r="C113" s="47"/>
      <c r="D113" s="47"/>
      <c r="E113" s="47"/>
      <c r="F113" s="47"/>
      <c r="G113" s="47"/>
      <c r="H113" s="47"/>
      <c r="I113" s="47"/>
      <c r="J113" s="47"/>
      <c r="K113" s="47"/>
      <c r="L113" s="47"/>
      <c r="M113" s="47"/>
      <c r="N113" s="47"/>
      <c r="O113" s="47"/>
      <c r="P113" s="47"/>
      <c r="Q113" s="47"/>
      <c r="R113" s="47"/>
      <c r="S113" s="47"/>
      <c r="T113" s="47"/>
    </row>
    <row r="114" spans="1:30" hidden="1">
      <c r="A114" s="49"/>
      <c r="B114" s="50"/>
      <c r="C114" s="47"/>
      <c r="D114" s="47"/>
      <c r="E114" s="47"/>
      <c r="F114" s="47"/>
      <c r="G114" s="47"/>
      <c r="H114" s="47"/>
      <c r="I114" s="47"/>
      <c r="J114" s="47"/>
      <c r="K114" s="47"/>
      <c r="L114" s="47"/>
      <c r="M114" s="47"/>
      <c r="N114" s="47"/>
      <c r="O114" s="47"/>
      <c r="P114" s="47"/>
      <c r="Q114" s="47"/>
      <c r="R114" s="47"/>
      <c r="S114" s="47"/>
      <c r="T114" s="47"/>
    </row>
    <row r="115" spans="1:30" hidden="1">
      <c r="A115" s="49"/>
      <c r="B115" s="50"/>
      <c r="C115" s="47"/>
      <c r="D115" s="47"/>
      <c r="E115" s="47"/>
      <c r="F115" s="47"/>
      <c r="G115" s="47"/>
      <c r="H115" s="47"/>
      <c r="I115" s="47"/>
      <c r="J115" s="47"/>
      <c r="K115" s="47"/>
      <c r="L115" s="47"/>
      <c r="M115" s="47"/>
      <c r="N115" s="47"/>
      <c r="O115" s="47"/>
      <c r="P115" s="47"/>
      <c r="Q115" s="47"/>
      <c r="R115" s="47"/>
      <c r="S115" s="47"/>
      <c r="T115" s="47"/>
    </row>
    <row r="116" spans="1:30" hidden="1">
      <c r="A116" s="49"/>
      <c r="B116" s="50"/>
      <c r="C116" s="47"/>
      <c r="D116" s="47"/>
      <c r="E116" s="47"/>
      <c r="F116" s="47"/>
      <c r="G116" s="47"/>
      <c r="H116" s="47"/>
      <c r="I116" s="47"/>
      <c r="J116" s="47"/>
      <c r="K116" s="47"/>
      <c r="L116" s="47"/>
      <c r="M116" s="47"/>
      <c r="N116" s="47"/>
      <c r="O116" s="47"/>
      <c r="P116" s="47"/>
      <c r="Q116" s="47"/>
      <c r="R116" s="47"/>
      <c r="S116" s="47"/>
      <c r="T116" s="47"/>
    </row>
    <row r="117" spans="1:30" hidden="1">
      <c r="A117" s="49"/>
      <c r="B117" s="50"/>
      <c r="C117" s="47"/>
      <c r="D117" s="47"/>
      <c r="E117" s="47"/>
      <c r="F117" s="47"/>
      <c r="G117" s="47"/>
      <c r="H117" s="47"/>
      <c r="I117" s="47"/>
      <c r="J117" s="47"/>
      <c r="K117" s="47"/>
      <c r="L117" s="47"/>
      <c r="M117" s="47"/>
      <c r="N117" s="47"/>
      <c r="O117" s="47"/>
      <c r="P117" s="47"/>
      <c r="Q117" s="47"/>
      <c r="R117" s="47"/>
      <c r="S117" s="47"/>
      <c r="T117" s="47"/>
    </row>
    <row r="118" spans="1:30" hidden="1">
      <c r="A118" s="54"/>
      <c r="B118" s="53"/>
      <c r="C118" s="56">
        <v>1</v>
      </c>
      <c r="D118" s="56">
        <v>2</v>
      </c>
      <c r="E118" s="56">
        <v>3</v>
      </c>
      <c r="F118" s="56">
        <v>4</v>
      </c>
      <c r="G118" s="56">
        <v>5</v>
      </c>
      <c r="H118" s="56">
        <v>6</v>
      </c>
      <c r="I118" s="56">
        <v>7</v>
      </c>
      <c r="J118" s="56">
        <v>8</v>
      </c>
      <c r="K118" s="56">
        <v>9</v>
      </c>
      <c r="L118" s="56">
        <v>10</v>
      </c>
      <c r="M118" s="56">
        <v>11</v>
      </c>
      <c r="N118" s="56">
        <v>12</v>
      </c>
      <c r="O118" s="56">
        <v>13</v>
      </c>
      <c r="P118" s="56">
        <v>14</v>
      </c>
      <c r="Q118" s="56">
        <v>15</v>
      </c>
      <c r="R118" s="56">
        <v>16</v>
      </c>
      <c r="S118" s="56">
        <v>17</v>
      </c>
      <c r="T118" s="56">
        <v>18</v>
      </c>
      <c r="U118" s="56">
        <v>19</v>
      </c>
      <c r="V118" s="56">
        <v>20</v>
      </c>
      <c r="W118" s="56">
        <v>21</v>
      </c>
      <c r="X118" s="56">
        <v>22</v>
      </c>
      <c r="Y118" s="56">
        <v>23</v>
      </c>
      <c r="Z118" s="56">
        <v>24</v>
      </c>
      <c r="AA118" s="56">
        <v>25</v>
      </c>
      <c r="AB118" s="56">
        <v>26</v>
      </c>
      <c r="AC118" s="56">
        <v>27</v>
      </c>
    </row>
    <row r="119" spans="1:30" ht="15" hidden="1" customHeight="1">
      <c r="A119" s="38"/>
      <c r="B119" s="38"/>
      <c r="C119" s="69" t="s">
        <v>3025</v>
      </c>
      <c r="D119" s="69"/>
      <c r="E119" s="69"/>
      <c r="F119" s="69" t="s">
        <v>3026</v>
      </c>
      <c r="G119" s="69"/>
      <c r="H119" s="69"/>
      <c r="I119" s="69" t="s">
        <v>3027</v>
      </c>
      <c r="J119" s="69"/>
      <c r="K119" s="69"/>
      <c r="L119" s="69" t="s">
        <v>3028</v>
      </c>
      <c r="M119" s="69"/>
      <c r="N119" s="69"/>
      <c r="O119" s="69" t="s">
        <v>3029</v>
      </c>
      <c r="P119" s="69"/>
      <c r="Q119" s="69"/>
      <c r="R119" s="69" t="s">
        <v>3030</v>
      </c>
      <c r="S119" s="69"/>
      <c r="T119" s="69"/>
      <c r="U119" s="69" t="s">
        <v>3031</v>
      </c>
      <c r="V119" s="69"/>
      <c r="W119" s="69"/>
      <c r="X119" s="69" t="s">
        <v>3032</v>
      </c>
      <c r="Y119" s="69"/>
      <c r="Z119" s="69"/>
      <c r="AA119" s="69" t="s">
        <v>3033</v>
      </c>
      <c r="AB119" s="69"/>
      <c r="AC119" s="69"/>
    </row>
    <row r="120" spans="1:30" hidden="1">
      <c r="A120" s="38"/>
      <c r="B120" s="38"/>
      <c r="C120" s="39" t="s">
        <v>2979</v>
      </c>
      <c r="D120" s="39" t="s">
        <v>2980</v>
      </c>
      <c r="E120" s="39" t="s">
        <v>2981</v>
      </c>
      <c r="F120" s="39" t="s">
        <v>2979</v>
      </c>
      <c r="G120" s="39" t="s">
        <v>2980</v>
      </c>
      <c r="H120" s="39" t="s">
        <v>2981</v>
      </c>
      <c r="I120" s="39" t="s">
        <v>2979</v>
      </c>
      <c r="J120" s="39" t="s">
        <v>2980</v>
      </c>
      <c r="K120" s="39" t="s">
        <v>2981</v>
      </c>
      <c r="L120" s="39" t="s">
        <v>2979</v>
      </c>
      <c r="M120" s="39" t="s">
        <v>2980</v>
      </c>
      <c r="N120" s="39" t="s">
        <v>2981</v>
      </c>
      <c r="O120" s="39" t="s">
        <v>2979</v>
      </c>
      <c r="P120" s="39" t="s">
        <v>2980</v>
      </c>
      <c r="Q120" s="39" t="s">
        <v>2981</v>
      </c>
      <c r="R120" s="39" t="s">
        <v>2979</v>
      </c>
      <c r="S120" s="39" t="s">
        <v>2980</v>
      </c>
      <c r="T120" s="39" t="s">
        <v>2981</v>
      </c>
      <c r="U120" s="39" t="s">
        <v>2979</v>
      </c>
      <c r="V120" s="39" t="s">
        <v>2980</v>
      </c>
      <c r="W120" s="39" t="s">
        <v>2981</v>
      </c>
      <c r="X120" s="39" t="s">
        <v>2979</v>
      </c>
      <c r="Y120" s="39" t="s">
        <v>2980</v>
      </c>
      <c r="Z120" s="39" t="s">
        <v>2981</v>
      </c>
      <c r="AA120" s="39" t="s">
        <v>2979</v>
      </c>
      <c r="AB120" s="39" t="s">
        <v>2980</v>
      </c>
      <c r="AC120" s="39" t="s">
        <v>2981</v>
      </c>
    </row>
    <row r="121" spans="1:30" hidden="1">
      <c r="A121" s="38"/>
      <c r="B121" s="38"/>
      <c r="C121" s="42" t="s">
        <v>2982</v>
      </c>
      <c r="D121" s="42" t="s">
        <v>2982</v>
      </c>
      <c r="E121" s="42" t="s">
        <v>2982</v>
      </c>
      <c r="F121" s="42" t="s">
        <v>2982</v>
      </c>
      <c r="G121" s="42" t="s">
        <v>2982</v>
      </c>
      <c r="H121" s="42" t="s">
        <v>2982</v>
      </c>
      <c r="I121" s="42" t="s">
        <v>2982</v>
      </c>
      <c r="J121" s="42" t="s">
        <v>2982</v>
      </c>
      <c r="K121" s="42" t="s">
        <v>2982</v>
      </c>
      <c r="L121" s="42" t="s">
        <v>2982</v>
      </c>
      <c r="M121" s="42" t="s">
        <v>2982</v>
      </c>
      <c r="N121" s="42" t="s">
        <v>2982</v>
      </c>
      <c r="O121" s="42" t="s">
        <v>2982</v>
      </c>
      <c r="P121" s="42" t="s">
        <v>2982</v>
      </c>
      <c r="Q121" s="42" t="s">
        <v>2982</v>
      </c>
      <c r="R121" s="42" t="s">
        <v>2982</v>
      </c>
      <c r="S121" s="42" t="s">
        <v>2982</v>
      </c>
      <c r="T121" s="42" t="s">
        <v>2982</v>
      </c>
      <c r="U121" s="42" t="s">
        <v>2982</v>
      </c>
      <c r="V121" s="42" t="s">
        <v>2982</v>
      </c>
      <c r="W121" s="42" t="s">
        <v>2982</v>
      </c>
      <c r="X121" s="42" t="s">
        <v>2982</v>
      </c>
      <c r="Y121" s="42" t="s">
        <v>2982</v>
      </c>
      <c r="Z121" s="42" t="s">
        <v>2982</v>
      </c>
      <c r="AA121" s="42" t="s">
        <v>2982</v>
      </c>
      <c r="AB121" s="42" t="s">
        <v>2982</v>
      </c>
      <c r="AC121" s="42" t="s">
        <v>2982</v>
      </c>
    </row>
    <row r="122" spans="1:30" hidden="1">
      <c r="A122" s="43" t="s">
        <v>2983</v>
      </c>
      <c r="B122" s="44"/>
    </row>
    <row r="123" spans="1:30" hidden="1">
      <c r="A123" s="43"/>
      <c r="B123" s="46" t="s">
        <v>2984</v>
      </c>
      <c r="C123" s="63" t="s">
        <v>262</v>
      </c>
      <c r="D123" s="63" t="s">
        <v>263</v>
      </c>
      <c r="E123" s="63" t="s">
        <v>264</v>
      </c>
      <c r="F123" s="63" t="s">
        <v>1392</v>
      </c>
      <c r="G123" s="63" t="s">
        <v>1393</v>
      </c>
      <c r="H123" s="63" t="s">
        <v>1394</v>
      </c>
      <c r="I123" s="63" t="s">
        <v>1497</v>
      </c>
      <c r="J123" s="63" t="s">
        <v>1498</v>
      </c>
      <c r="K123" s="63" t="s">
        <v>1499</v>
      </c>
      <c r="L123" s="63" t="s">
        <v>1852</v>
      </c>
      <c r="M123" s="63" t="s">
        <v>1853</v>
      </c>
      <c r="N123" s="63" t="s">
        <v>1854</v>
      </c>
      <c r="O123" s="63" t="s">
        <v>1957</v>
      </c>
      <c r="P123" s="63" t="s">
        <v>1958</v>
      </c>
      <c r="Q123" s="63" t="s">
        <v>1959</v>
      </c>
      <c r="R123" s="63" t="s">
        <v>2312</v>
      </c>
      <c r="S123" s="63" t="s">
        <v>2313</v>
      </c>
      <c r="T123" s="63" t="s">
        <v>2314</v>
      </c>
      <c r="U123" s="63" t="s">
        <v>2417</v>
      </c>
      <c r="V123" s="63" t="s">
        <v>2418</v>
      </c>
      <c r="W123" s="63" t="s">
        <v>2419</v>
      </c>
      <c r="X123" s="63" t="s">
        <v>2742</v>
      </c>
      <c r="Y123" s="63" t="s">
        <v>2743</v>
      </c>
      <c r="Z123" s="63" t="s">
        <v>2744</v>
      </c>
      <c r="AA123" s="63" t="s">
        <v>2847</v>
      </c>
      <c r="AB123" s="63" t="s">
        <v>2848</v>
      </c>
      <c r="AC123" s="63" t="s">
        <v>2849</v>
      </c>
      <c r="AD123" s="56">
        <v>1</v>
      </c>
    </row>
    <row r="124" spans="1:30" hidden="1">
      <c r="A124" s="43"/>
      <c r="B124" s="46" t="s">
        <v>2985</v>
      </c>
      <c r="C124" s="63" t="s">
        <v>265</v>
      </c>
      <c r="D124" s="63" t="s">
        <v>266</v>
      </c>
      <c r="E124" s="63" t="s">
        <v>267</v>
      </c>
      <c r="F124" s="63" t="s">
        <v>1395</v>
      </c>
      <c r="G124" s="63" t="s">
        <v>1396</v>
      </c>
      <c r="H124" s="63" t="s">
        <v>1397</v>
      </c>
      <c r="I124" s="63" t="s">
        <v>1500</v>
      </c>
      <c r="J124" s="63" t="s">
        <v>1501</v>
      </c>
      <c r="K124" s="63" t="s">
        <v>1502</v>
      </c>
      <c r="L124" s="63" t="s">
        <v>1855</v>
      </c>
      <c r="M124" s="63" t="s">
        <v>1856</v>
      </c>
      <c r="N124" s="63" t="s">
        <v>1857</v>
      </c>
      <c r="O124" s="63" t="s">
        <v>1960</v>
      </c>
      <c r="P124" s="63" t="s">
        <v>1961</v>
      </c>
      <c r="Q124" s="63" t="s">
        <v>1962</v>
      </c>
      <c r="R124" s="63" t="s">
        <v>2315</v>
      </c>
      <c r="S124" s="63" t="s">
        <v>2316</v>
      </c>
      <c r="T124" s="63" t="s">
        <v>2317</v>
      </c>
      <c r="U124" s="63" t="s">
        <v>2420</v>
      </c>
      <c r="V124" s="63" t="s">
        <v>2421</v>
      </c>
      <c r="W124" s="63" t="s">
        <v>2422</v>
      </c>
      <c r="X124" s="63" t="s">
        <v>2745</v>
      </c>
      <c r="Y124" s="63" t="s">
        <v>2746</v>
      </c>
      <c r="Z124" s="63" t="s">
        <v>2747</v>
      </c>
      <c r="AA124" s="63" t="s">
        <v>2850</v>
      </c>
      <c r="AB124" s="63" t="s">
        <v>2851</v>
      </c>
      <c r="AC124" s="63" t="s">
        <v>2852</v>
      </c>
      <c r="AD124" s="56">
        <v>2</v>
      </c>
    </row>
    <row r="125" spans="1:30" hidden="1">
      <c r="A125" s="43"/>
      <c r="B125" s="46" t="s">
        <v>2986</v>
      </c>
      <c r="C125" s="63" t="s">
        <v>268</v>
      </c>
      <c r="D125" s="63" t="s">
        <v>269</v>
      </c>
      <c r="E125" s="63" t="s">
        <v>270</v>
      </c>
      <c r="F125" s="63" t="s">
        <v>1398</v>
      </c>
      <c r="G125" s="63" t="s">
        <v>1399</v>
      </c>
      <c r="H125" s="63" t="s">
        <v>1400</v>
      </c>
      <c r="I125" s="63" t="s">
        <v>1503</v>
      </c>
      <c r="J125" s="63" t="s">
        <v>1504</v>
      </c>
      <c r="K125" s="63" t="s">
        <v>1505</v>
      </c>
      <c r="L125" s="63" t="s">
        <v>1858</v>
      </c>
      <c r="M125" s="63" t="s">
        <v>1859</v>
      </c>
      <c r="N125" s="63" t="s">
        <v>1860</v>
      </c>
      <c r="O125" s="63" t="s">
        <v>1963</v>
      </c>
      <c r="P125" s="63" t="s">
        <v>1964</v>
      </c>
      <c r="Q125" s="63" t="s">
        <v>1965</v>
      </c>
      <c r="R125" s="63" t="s">
        <v>2318</v>
      </c>
      <c r="S125" s="63" t="s">
        <v>2319</v>
      </c>
      <c r="T125" s="63" t="s">
        <v>2320</v>
      </c>
      <c r="U125" s="63" t="s">
        <v>2423</v>
      </c>
      <c r="V125" s="63" t="s">
        <v>2424</v>
      </c>
      <c r="W125" s="63" t="s">
        <v>2425</v>
      </c>
      <c r="X125" s="63" t="s">
        <v>2748</v>
      </c>
      <c r="Y125" s="63" t="s">
        <v>2749</v>
      </c>
      <c r="Z125" s="63" t="s">
        <v>2750</v>
      </c>
      <c r="AA125" s="63" t="s">
        <v>2853</v>
      </c>
      <c r="AB125" s="63" t="s">
        <v>2854</v>
      </c>
      <c r="AC125" s="63" t="s">
        <v>2855</v>
      </c>
      <c r="AD125" s="56">
        <v>3</v>
      </c>
    </row>
    <row r="126" spans="1:30" hidden="1">
      <c r="A126" s="43"/>
      <c r="B126" s="46" t="s">
        <v>2987</v>
      </c>
      <c r="C126" s="63" t="s">
        <v>271</v>
      </c>
      <c r="D126" s="63" t="s">
        <v>272</v>
      </c>
      <c r="E126" s="63" t="s">
        <v>273</v>
      </c>
      <c r="F126" s="63" t="s">
        <v>1401</v>
      </c>
      <c r="G126" s="63" t="s">
        <v>1402</v>
      </c>
      <c r="H126" s="63" t="s">
        <v>1403</v>
      </c>
      <c r="I126" s="63" t="s">
        <v>1506</v>
      </c>
      <c r="J126" s="63" t="s">
        <v>1507</v>
      </c>
      <c r="K126" s="63" t="s">
        <v>1508</v>
      </c>
      <c r="L126" s="63" t="s">
        <v>1861</v>
      </c>
      <c r="M126" s="63" t="s">
        <v>1862</v>
      </c>
      <c r="N126" s="63" t="s">
        <v>1863</v>
      </c>
      <c r="O126" s="63" t="s">
        <v>1966</v>
      </c>
      <c r="P126" s="63" t="s">
        <v>1967</v>
      </c>
      <c r="Q126" s="63" t="s">
        <v>1968</v>
      </c>
      <c r="R126" s="63" t="s">
        <v>2321</v>
      </c>
      <c r="S126" s="63" t="s">
        <v>2322</v>
      </c>
      <c r="T126" s="63" t="s">
        <v>2323</v>
      </c>
      <c r="U126" s="63" t="s">
        <v>2426</v>
      </c>
      <c r="V126" s="63" t="s">
        <v>2427</v>
      </c>
      <c r="W126" s="63" t="s">
        <v>2428</v>
      </c>
      <c r="X126" s="63" t="s">
        <v>2751</v>
      </c>
      <c r="Y126" s="63" t="s">
        <v>2752</v>
      </c>
      <c r="Z126" s="63" t="s">
        <v>2753</v>
      </c>
      <c r="AA126" s="63" t="s">
        <v>2856</v>
      </c>
      <c r="AB126" s="63" t="s">
        <v>2857</v>
      </c>
      <c r="AC126" s="63" t="s">
        <v>2858</v>
      </c>
      <c r="AD126" s="56">
        <v>4</v>
      </c>
    </row>
    <row r="127" spans="1:30" hidden="1">
      <c r="A127" s="43"/>
      <c r="B127" s="46" t="s">
        <v>2988</v>
      </c>
      <c r="C127" s="63" t="s">
        <v>274</v>
      </c>
      <c r="D127" s="63" t="s">
        <v>275</v>
      </c>
      <c r="E127" s="63" t="s">
        <v>276</v>
      </c>
      <c r="F127" s="63" t="s">
        <v>1404</v>
      </c>
      <c r="G127" s="63" t="s">
        <v>1405</v>
      </c>
      <c r="H127" s="63" t="s">
        <v>1406</v>
      </c>
      <c r="I127" s="63" t="s">
        <v>1509</v>
      </c>
      <c r="J127" s="63" t="s">
        <v>1510</v>
      </c>
      <c r="K127" s="63" t="s">
        <v>1511</v>
      </c>
      <c r="L127" s="63" t="s">
        <v>1864</v>
      </c>
      <c r="M127" s="63" t="s">
        <v>1865</v>
      </c>
      <c r="N127" s="63" t="s">
        <v>1866</v>
      </c>
      <c r="O127" s="63" t="s">
        <v>1969</v>
      </c>
      <c r="P127" s="63" t="s">
        <v>1970</v>
      </c>
      <c r="Q127" s="63" t="s">
        <v>1971</v>
      </c>
      <c r="R127" s="63" t="s">
        <v>2324</v>
      </c>
      <c r="S127" s="63" t="s">
        <v>2325</v>
      </c>
      <c r="T127" s="63" t="s">
        <v>2326</v>
      </c>
      <c r="U127" s="63" t="s">
        <v>2429</v>
      </c>
      <c r="V127" s="63" t="s">
        <v>2430</v>
      </c>
      <c r="W127" s="63" t="s">
        <v>2431</v>
      </c>
      <c r="X127" s="63" t="s">
        <v>2754</v>
      </c>
      <c r="Y127" s="63" t="s">
        <v>2755</v>
      </c>
      <c r="Z127" s="63" t="s">
        <v>2756</v>
      </c>
      <c r="AA127" s="63" t="s">
        <v>2859</v>
      </c>
      <c r="AB127" s="63" t="s">
        <v>2860</v>
      </c>
      <c r="AC127" s="63" t="s">
        <v>2861</v>
      </c>
      <c r="AD127" s="56">
        <v>5</v>
      </c>
    </row>
    <row r="128" spans="1:30" hidden="1">
      <c r="A128" s="43"/>
      <c r="B128" s="46" t="s">
        <v>2989</v>
      </c>
      <c r="C128" s="63" t="s">
        <v>277</v>
      </c>
      <c r="D128" s="63" t="s">
        <v>278</v>
      </c>
      <c r="E128" s="63" t="s">
        <v>279</v>
      </c>
      <c r="F128" s="63" t="s">
        <v>1407</v>
      </c>
      <c r="G128" s="63" t="s">
        <v>1408</v>
      </c>
      <c r="H128" s="63" t="s">
        <v>1409</v>
      </c>
      <c r="I128" s="63" t="s">
        <v>1762</v>
      </c>
      <c r="J128" s="63" t="s">
        <v>1763</v>
      </c>
      <c r="K128" s="63" t="s">
        <v>1764</v>
      </c>
      <c r="L128" s="63" t="s">
        <v>1867</v>
      </c>
      <c r="M128" s="63" t="s">
        <v>1868</v>
      </c>
      <c r="N128" s="63" t="s">
        <v>1869</v>
      </c>
      <c r="O128" s="63" t="s">
        <v>1972</v>
      </c>
      <c r="P128" s="63" t="s">
        <v>1973</v>
      </c>
      <c r="Q128" s="63" t="s">
        <v>1974</v>
      </c>
      <c r="R128" s="63" t="s">
        <v>2327</v>
      </c>
      <c r="S128" s="63" t="s">
        <v>2328</v>
      </c>
      <c r="T128" s="63" t="s">
        <v>2329</v>
      </c>
      <c r="U128" s="63" t="s">
        <v>2432</v>
      </c>
      <c r="V128" s="63" t="s">
        <v>2433</v>
      </c>
      <c r="W128" s="63" t="s">
        <v>2434</v>
      </c>
      <c r="X128" s="63" t="s">
        <v>2757</v>
      </c>
      <c r="Y128" s="63" t="s">
        <v>2758</v>
      </c>
      <c r="Z128" s="63" t="s">
        <v>2759</v>
      </c>
      <c r="AA128" s="63" t="s">
        <v>2862</v>
      </c>
      <c r="AB128" s="63" t="s">
        <v>2863</v>
      </c>
      <c r="AC128" s="63" t="s">
        <v>2864</v>
      </c>
      <c r="AD128" s="56">
        <v>6</v>
      </c>
    </row>
    <row r="129" spans="1:30" hidden="1">
      <c r="A129" s="43"/>
      <c r="B129" s="46" t="s">
        <v>2990</v>
      </c>
      <c r="C129" s="63" t="s">
        <v>280</v>
      </c>
      <c r="D129" s="63" t="s">
        <v>281</v>
      </c>
      <c r="E129" s="63" t="s">
        <v>282</v>
      </c>
      <c r="F129" s="63" t="s">
        <v>1410</v>
      </c>
      <c r="G129" s="63" t="s">
        <v>1411</v>
      </c>
      <c r="H129" s="63" t="s">
        <v>1412</v>
      </c>
      <c r="I129" s="63" t="s">
        <v>1765</v>
      </c>
      <c r="J129" s="63" t="s">
        <v>1766</v>
      </c>
      <c r="K129" s="63" t="s">
        <v>1767</v>
      </c>
      <c r="L129" s="63" t="s">
        <v>1870</v>
      </c>
      <c r="M129" s="63" t="s">
        <v>1871</v>
      </c>
      <c r="N129" s="63" t="s">
        <v>1872</v>
      </c>
      <c r="O129" s="63" t="s">
        <v>1975</v>
      </c>
      <c r="P129" s="63" t="s">
        <v>1976</v>
      </c>
      <c r="Q129" s="63" t="s">
        <v>1977</v>
      </c>
      <c r="R129" s="63" t="s">
        <v>2330</v>
      </c>
      <c r="S129" s="63" t="s">
        <v>2331</v>
      </c>
      <c r="T129" s="63" t="s">
        <v>2332</v>
      </c>
      <c r="U129" s="63" t="s">
        <v>2435</v>
      </c>
      <c r="V129" s="63" t="s">
        <v>2436</v>
      </c>
      <c r="W129" s="63" t="s">
        <v>2437</v>
      </c>
      <c r="X129" s="63" t="s">
        <v>2760</v>
      </c>
      <c r="Y129" s="63" t="s">
        <v>2761</v>
      </c>
      <c r="Z129" s="63" t="s">
        <v>2762</v>
      </c>
      <c r="AA129" s="63" t="s">
        <v>2865</v>
      </c>
      <c r="AB129" s="63" t="s">
        <v>2866</v>
      </c>
      <c r="AC129" s="63" t="s">
        <v>2867</v>
      </c>
      <c r="AD129" s="56">
        <v>7</v>
      </c>
    </row>
    <row r="130" spans="1:30" hidden="1">
      <c r="A130" s="43"/>
      <c r="B130" s="46" t="s">
        <v>2991</v>
      </c>
      <c r="C130" s="63" t="s">
        <v>283</v>
      </c>
      <c r="D130" s="63" t="s">
        <v>284</v>
      </c>
      <c r="E130" s="63" t="s">
        <v>285</v>
      </c>
      <c r="F130" s="63" t="s">
        <v>1413</v>
      </c>
      <c r="G130" s="63" t="s">
        <v>1414</v>
      </c>
      <c r="H130" s="63" t="s">
        <v>1415</v>
      </c>
      <c r="I130" s="63" t="s">
        <v>1768</v>
      </c>
      <c r="J130" s="63" t="s">
        <v>1769</v>
      </c>
      <c r="K130" s="63" t="s">
        <v>1770</v>
      </c>
      <c r="L130" s="63" t="s">
        <v>1873</v>
      </c>
      <c r="M130" s="63" t="s">
        <v>1874</v>
      </c>
      <c r="N130" s="63" t="s">
        <v>1875</v>
      </c>
      <c r="O130" s="63" t="s">
        <v>1978</v>
      </c>
      <c r="P130" s="63" t="s">
        <v>1979</v>
      </c>
      <c r="Q130" s="63" t="s">
        <v>1980</v>
      </c>
      <c r="R130" s="63" t="s">
        <v>2333</v>
      </c>
      <c r="S130" s="63" t="s">
        <v>2334</v>
      </c>
      <c r="T130" s="63" t="s">
        <v>2335</v>
      </c>
      <c r="U130" s="63" t="s">
        <v>2438</v>
      </c>
      <c r="V130" s="63" t="s">
        <v>2439</v>
      </c>
      <c r="W130" s="63" t="s">
        <v>2440</v>
      </c>
      <c r="X130" s="63" t="s">
        <v>2763</v>
      </c>
      <c r="Y130" s="63" t="s">
        <v>2764</v>
      </c>
      <c r="Z130" s="63" t="s">
        <v>2765</v>
      </c>
      <c r="AA130" s="63" t="s">
        <v>2868</v>
      </c>
      <c r="AB130" s="63" t="s">
        <v>2869</v>
      </c>
      <c r="AC130" s="63" t="s">
        <v>2870</v>
      </c>
      <c r="AD130" s="56">
        <v>8</v>
      </c>
    </row>
    <row r="131" spans="1:30" hidden="1">
      <c r="A131" s="43"/>
      <c r="B131" s="46" t="s">
        <v>2992</v>
      </c>
      <c r="C131" s="63" t="s">
        <v>286</v>
      </c>
      <c r="D131" s="63" t="s">
        <v>287</v>
      </c>
      <c r="E131" s="63" t="s">
        <v>288</v>
      </c>
      <c r="F131" s="63" t="s">
        <v>1416</v>
      </c>
      <c r="G131" s="63" t="s">
        <v>1417</v>
      </c>
      <c r="H131" s="63" t="s">
        <v>1418</v>
      </c>
      <c r="I131" s="63" t="s">
        <v>1771</v>
      </c>
      <c r="J131" s="63" t="s">
        <v>1772</v>
      </c>
      <c r="K131" s="63" t="s">
        <v>1773</v>
      </c>
      <c r="L131" s="63" t="s">
        <v>1876</v>
      </c>
      <c r="M131" s="63" t="s">
        <v>1877</v>
      </c>
      <c r="N131" s="63" t="s">
        <v>1878</v>
      </c>
      <c r="O131" s="63" t="s">
        <v>1981</v>
      </c>
      <c r="P131" s="63" t="s">
        <v>1982</v>
      </c>
      <c r="Q131" s="63" t="s">
        <v>1983</v>
      </c>
      <c r="R131" s="63" t="s">
        <v>2336</v>
      </c>
      <c r="S131" s="63" t="s">
        <v>2337</v>
      </c>
      <c r="T131" s="63" t="s">
        <v>2338</v>
      </c>
      <c r="U131" s="63" t="s">
        <v>2441</v>
      </c>
      <c r="V131" s="63" t="s">
        <v>2442</v>
      </c>
      <c r="W131" s="63" t="s">
        <v>2443</v>
      </c>
      <c r="X131" s="63" t="s">
        <v>2766</v>
      </c>
      <c r="Y131" s="63" t="s">
        <v>2767</v>
      </c>
      <c r="Z131" s="63" t="s">
        <v>2768</v>
      </c>
      <c r="AA131" s="63" t="s">
        <v>2871</v>
      </c>
      <c r="AB131" s="63" t="s">
        <v>2872</v>
      </c>
      <c r="AC131" s="63" t="s">
        <v>2873</v>
      </c>
      <c r="AD131" s="56">
        <v>9</v>
      </c>
    </row>
    <row r="132" spans="1:30" hidden="1">
      <c r="A132" s="43"/>
      <c r="B132" s="46" t="s">
        <v>2993</v>
      </c>
      <c r="C132" s="63" t="s">
        <v>289</v>
      </c>
      <c r="D132" s="63" t="s">
        <v>290</v>
      </c>
      <c r="E132" s="63" t="s">
        <v>291</v>
      </c>
      <c r="F132" s="63" t="s">
        <v>1419</v>
      </c>
      <c r="G132" s="63" t="s">
        <v>1420</v>
      </c>
      <c r="H132" s="63" t="s">
        <v>1421</v>
      </c>
      <c r="I132" s="63" t="s">
        <v>1774</v>
      </c>
      <c r="J132" s="63" t="s">
        <v>1775</v>
      </c>
      <c r="K132" s="63" t="s">
        <v>1776</v>
      </c>
      <c r="L132" s="63" t="s">
        <v>1879</v>
      </c>
      <c r="M132" s="63" t="s">
        <v>1880</v>
      </c>
      <c r="N132" s="63" t="s">
        <v>1881</v>
      </c>
      <c r="O132" s="63" t="s">
        <v>1984</v>
      </c>
      <c r="P132" s="63" t="s">
        <v>1985</v>
      </c>
      <c r="Q132" s="63" t="s">
        <v>1986</v>
      </c>
      <c r="R132" s="63" t="s">
        <v>2339</v>
      </c>
      <c r="S132" s="63" t="s">
        <v>2340</v>
      </c>
      <c r="T132" s="63" t="s">
        <v>2341</v>
      </c>
      <c r="U132" s="63" t="s">
        <v>2444</v>
      </c>
      <c r="V132" s="63" t="s">
        <v>2445</v>
      </c>
      <c r="W132" s="63" t="s">
        <v>2446</v>
      </c>
      <c r="X132" s="63" t="s">
        <v>2769</v>
      </c>
      <c r="Y132" s="63" t="s">
        <v>2770</v>
      </c>
      <c r="Z132" s="63" t="s">
        <v>2771</v>
      </c>
      <c r="AA132" s="63" t="s">
        <v>2874</v>
      </c>
      <c r="AB132" s="63" t="s">
        <v>2875</v>
      </c>
      <c r="AC132" s="63" t="s">
        <v>2876</v>
      </c>
      <c r="AD132" s="56">
        <v>10</v>
      </c>
    </row>
    <row r="133" spans="1:30" hidden="1">
      <c r="A133" s="43"/>
      <c r="B133" s="46" t="s">
        <v>2994</v>
      </c>
      <c r="C133" s="63" t="s">
        <v>292</v>
      </c>
      <c r="D133" s="63" t="s">
        <v>293</v>
      </c>
      <c r="E133" s="63" t="s">
        <v>294</v>
      </c>
      <c r="F133" s="63" t="s">
        <v>1422</v>
      </c>
      <c r="G133" s="63" t="s">
        <v>1423</v>
      </c>
      <c r="H133" s="63" t="s">
        <v>1424</v>
      </c>
      <c r="I133" s="63" t="s">
        <v>1777</v>
      </c>
      <c r="J133" s="63" t="s">
        <v>1778</v>
      </c>
      <c r="K133" s="63" t="s">
        <v>1779</v>
      </c>
      <c r="L133" s="63" t="s">
        <v>1882</v>
      </c>
      <c r="M133" s="63" t="s">
        <v>1883</v>
      </c>
      <c r="N133" s="63" t="s">
        <v>1884</v>
      </c>
      <c r="O133" s="63" t="s">
        <v>1987</v>
      </c>
      <c r="P133" s="63" t="s">
        <v>1988</v>
      </c>
      <c r="Q133" s="63" t="s">
        <v>1989</v>
      </c>
      <c r="R133" s="63" t="s">
        <v>2342</v>
      </c>
      <c r="S133" s="63" t="s">
        <v>2343</v>
      </c>
      <c r="T133" s="63" t="s">
        <v>2344</v>
      </c>
      <c r="U133" s="63" t="s">
        <v>2447</v>
      </c>
      <c r="V133" s="63" t="s">
        <v>2448</v>
      </c>
      <c r="W133" s="63" t="s">
        <v>2449</v>
      </c>
      <c r="X133" s="63" t="s">
        <v>2772</v>
      </c>
      <c r="Y133" s="63" t="s">
        <v>2773</v>
      </c>
      <c r="Z133" s="63" t="s">
        <v>2774</v>
      </c>
      <c r="AA133" s="63" t="s">
        <v>2877</v>
      </c>
      <c r="AB133" s="63" t="s">
        <v>2878</v>
      </c>
      <c r="AC133" s="63" t="s">
        <v>2879</v>
      </c>
      <c r="AD133" s="56">
        <v>11</v>
      </c>
    </row>
    <row r="134" spans="1:30" hidden="1">
      <c r="A134" s="43"/>
      <c r="B134" s="46" t="s">
        <v>2995</v>
      </c>
      <c r="C134" s="63" t="s">
        <v>295</v>
      </c>
      <c r="D134" s="63" t="s">
        <v>296</v>
      </c>
      <c r="E134" s="63" t="s">
        <v>297</v>
      </c>
      <c r="F134" s="63" t="s">
        <v>1425</v>
      </c>
      <c r="G134" s="63" t="s">
        <v>1426</v>
      </c>
      <c r="H134" s="63" t="s">
        <v>1427</v>
      </c>
      <c r="I134" s="63" t="s">
        <v>1780</v>
      </c>
      <c r="J134" s="63" t="s">
        <v>1781</v>
      </c>
      <c r="K134" s="63" t="s">
        <v>1782</v>
      </c>
      <c r="L134" s="63" t="s">
        <v>1885</v>
      </c>
      <c r="M134" s="63" t="s">
        <v>1886</v>
      </c>
      <c r="N134" s="63" t="s">
        <v>1887</v>
      </c>
      <c r="O134" s="63" t="s">
        <v>1990</v>
      </c>
      <c r="P134" s="63" t="s">
        <v>1991</v>
      </c>
      <c r="Q134" s="63" t="s">
        <v>1992</v>
      </c>
      <c r="R134" s="63" t="s">
        <v>2345</v>
      </c>
      <c r="S134" s="63" t="s">
        <v>2346</v>
      </c>
      <c r="T134" s="63" t="s">
        <v>2347</v>
      </c>
      <c r="U134" s="63" t="s">
        <v>2450</v>
      </c>
      <c r="V134" s="63" t="s">
        <v>2451</v>
      </c>
      <c r="W134" s="63" t="s">
        <v>2452</v>
      </c>
      <c r="X134" s="63" t="s">
        <v>2775</v>
      </c>
      <c r="Y134" s="63" t="s">
        <v>2776</v>
      </c>
      <c r="Z134" s="63" t="s">
        <v>2777</v>
      </c>
      <c r="AA134" s="63" t="s">
        <v>2880</v>
      </c>
      <c r="AB134" s="63" t="s">
        <v>2881</v>
      </c>
      <c r="AC134" s="63" t="s">
        <v>2882</v>
      </c>
      <c r="AD134" s="56">
        <v>12</v>
      </c>
    </row>
    <row r="135" spans="1:30" hidden="1">
      <c r="A135" s="43"/>
      <c r="B135" s="46" t="s">
        <v>2996</v>
      </c>
      <c r="C135" s="63" t="s">
        <v>298</v>
      </c>
      <c r="D135" s="63" t="s">
        <v>299</v>
      </c>
      <c r="E135" s="63" t="s">
        <v>300</v>
      </c>
      <c r="F135" s="63" t="s">
        <v>1428</v>
      </c>
      <c r="G135" s="63" t="s">
        <v>1429</v>
      </c>
      <c r="H135" s="63" t="s">
        <v>1430</v>
      </c>
      <c r="I135" s="63" t="s">
        <v>1783</v>
      </c>
      <c r="J135" s="63" t="s">
        <v>1784</v>
      </c>
      <c r="K135" s="63" t="s">
        <v>1785</v>
      </c>
      <c r="L135" s="63" t="s">
        <v>1888</v>
      </c>
      <c r="M135" s="63" t="s">
        <v>1889</v>
      </c>
      <c r="N135" s="63" t="s">
        <v>1890</v>
      </c>
      <c r="O135" s="63" t="s">
        <v>1993</v>
      </c>
      <c r="P135" s="63" t="s">
        <v>1994</v>
      </c>
      <c r="Q135" s="63" t="s">
        <v>1995</v>
      </c>
      <c r="R135" s="63" t="s">
        <v>2348</v>
      </c>
      <c r="S135" s="63" t="s">
        <v>2349</v>
      </c>
      <c r="T135" s="63" t="s">
        <v>2350</v>
      </c>
      <c r="U135" s="63" t="s">
        <v>2453</v>
      </c>
      <c r="V135" s="63" t="s">
        <v>2454</v>
      </c>
      <c r="W135" s="63" t="s">
        <v>2455</v>
      </c>
      <c r="X135" s="63" t="s">
        <v>2778</v>
      </c>
      <c r="Y135" s="63" t="s">
        <v>2779</v>
      </c>
      <c r="Z135" s="63" t="s">
        <v>2780</v>
      </c>
      <c r="AA135" s="63" t="s">
        <v>2883</v>
      </c>
      <c r="AB135" s="63" t="s">
        <v>2884</v>
      </c>
      <c r="AC135" s="63" t="s">
        <v>2885</v>
      </c>
      <c r="AD135" s="56">
        <v>13</v>
      </c>
    </row>
    <row r="136" spans="1:30" hidden="1">
      <c r="A136" s="43"/>
      <c r="B136" s="46" t="s">
        <v>2997</v>
      </c>
      <c r="C136" s="63" t="s">
        <v>301</v>
      </c>
      <c r="D136" s="63" t="s">
        <v>302</v>
      </c>
      <c r="E136" s="63" t="s">
        <v>303</v>
      </c>
      <c r="F136" s="63" t="s">
        <v>1431</v>
      </c>
      <c r="G136" s="63" t="s">
        <v>1432</v>
      </c>
      <c r="H136" s="63" t="s">
        <v>1433</v>
      </c>
      <c r="I136" s="63" t="s">
        <v>1786</v>
      </c>
      <c r="J136" s="63" t="s">
        <v>1787</v>
      </c>
      <c r="K136" s="63" t="s">
        <v>1788</v>
      </c>
      <c r="L136" s="63" t="s">
        <v>1891</v>
      </c>
      <c r="M136" s="63" t="s">
        <v>1892</v>
      </c>
      <c r="N136" s="63" t="s">
        <v>1893</v>
      </c>
      <c r="O136" s="63" t="s">
        <v>1996</v>
      </c>
      <c r="P136" s="63" t="s">
        <v>1997</v>
      </c>
      <c r="Q136" s="63" t="s">
        <v>1998</v>
      </c>
      <c r="R136" s="63" t="s">
        <v>2351</v>
      </c>
      <c r="S136" s="63" t="s">
        <v>2352</v>
      </c>
      <c r="T136" s="63" t="s">
        <v>2353</v>
      </c>
      <c r="U136" s="63" t="s">
        <v>2456</v>
      </c>
      <c r="V136" s="63" t="s">
        <v>2457</v>
      </c>
      <c r="W136" s="63" t="s">
        <v>2458</v>
      </c>
      <c r="X136" s="63" t="s">
        <v>2781</v>
      </c>
      <c r="Y136" s="63" t="s">
        <v>2782</v>
      </c>
      <c r="Z136" s="63" t="s">
        <v>2783</v>
      </c>
      <c r="AA136" s="63" t="s">
        <v>2886</v>
      </c>
      <c r="AB136" s="63" t="s">
        <v>2887</v>
      </c>
      <c r="AC136" s="63" t="s">
        <v>2888</v>
      </c>
      <c r="AD136" s="56">
        <v>14</v>
      </c>
    </row>
    <row r="137" spans="1:30" hidden="1">
      <c r="A137" s="43"/>
      <c r="B137" s="46" t="s">
        <v>2998</v>
      </c>
      <c r="C137" s="63" t="s">
        <v>304</v>
      </c>
      <c r="D137" s="63" t="s">
        <v>305</v>
      </c>
      <c r="E137" s="63" t="s">
        <v>306</v>
      </c>
      <c r="F137" s="63" t="s">
        <v>1434</v>
      </c>
      <c r="G137" s="63" t="s">
        <v>1435</v>
      </c>
      <c r="H137" s="63" t="s">
        <v>1436</v>
      </c>
      <c r="I137" s="63" t="s">
        <v>1789</v>
      </c>
      <c r="J137" s="63" t="s">
        <v>1790</v>
      </c>
      <c r="K137" s="63" t="s">
        <v>1791</v>
      </c>
      <c r="L137" s="63" t="s">
        <v>1894</v>
      </c>
      <c r="M137" s="63" t="s">
        <v>1895</v>
      </c>
      <c r="N137" s="63" t="s">
        <v>1896</v>
      </c>
      <c r="O137" s="63" t="s">
        <v>1999</v>
      </c>
      <c r="P137" s="63" t="s">
        <v>2000</v>
      </c>
      <c r="Q137" s="63" t="s">
        <v>2001</v>
      </c>
      <c r="R137" s="63" t="s">
        <v>2354</v>
      </c>
      <c r="S137" s="63" t="s">
        <v>2355</v>
      </c>
      <c r="T137" s="63" t="s">
        <v>2356</v>
      </c>
      <c r="U137" s="63" t="s">
        <v>2459</v>
      </c>
      <c r="V137" s="63" t="s">
        <v>2460</v>
      </c>
      <c r="W137" s="63" t="s">
        <v>2461</v>
      </c>
      <c r="X137" s="63" t="s">
        <v>2784</v>
      </c>
      <c r="Y137" s="63" t="s">
        <v>2785</v>
      </c>
      <c r="Z137" s="63" t="s">
        <v>2786</v>
      </c>
      <c r="AA137" s="63" t="s">
        <v>2889</v>
      </c>
      <c r="AB137" s="63" t="s">
        <v>2890</v>
      </c>
      <c r="AC137" s="63" t="s">
        <v>2891</v>
      </c>
      <c r="AD137" s="56">
        <v>15</v>
      </c>
    </row>
    <row r="138" spans="1:30" hidden="1">
      <c r="A138" s="43"/>
      <c r="B138" s="46" t="s">
        <v>2999</v>
      </c>
      <c r="C138" s="63" t="s">
        <v>307</v>
      </c>
      <c r="D138" s="63" t="s">
        <v>308</v>
      </c>
      <c r="E138" s="63" t="s">
        <v>309</v>
      </c>
      <c r="F138" s="63" t="s">
        <v>1437</v>
      </c>
      <c r="G138" s="63" t="s">
        <v>1438</v>
      </c>
      <c r="H138" s="63" t="s">
        <v>1439</v>
      </c>
      <c r="I138" s="63" t="s">
        <v>1792</v>
      </c>
      <c r="J138" s="63" t="s">
        <v>1793</v>
      </c>
      <c r="K138" s="63" t="s">
        <v>1794</v>
      </c>
      <c r="L138" s="63" t="s">
        <v>1897</v>
      </c>
      <c r="M138" s="63" t="s">
        <v>1898</v>
      </c>
      <c r="N138" s="63" t="s">
        <v>1899</v>
      </c>
      <c r="O138" s="63" t="s">
        <v>2002</v>
      </c>
      <c r="P138" s="63" t="s">
        <v>2003</v>
      </c>
      <c r="Q138" s="63" t="s">
        <v>2004</v>
      </c>
      <c r="R138" s="63" t="s">
        <v>2357</v>
      </c>
      <c r="S138" s="63" t="s">
        <v>2358</v>
      </c>
      <c r="T138" s="63" t="s">
        <v>2359</v>
      </c>
      <c r="U138" s="63" t="s">
        <v>2462</v>
      </c>
      <c r="V138" s="63" t="s">
        <v>2463</v>
      </c>
      <c r="W138" s="63" t="s">
        <v>2464</v>
      </c>
      <c r="X138" s="63" t="s">
        <v>2787</v>
      </c>
      <c r="Y138" s="63" t="s">
        <v>2788</v>
      </c>
      <c r="Z138" s="63" t="s">
        <v>2789</v>
      </c>
      <c r="AA138" s="63" t="s">
        <v>2892</v>
      </c>
      <c r="AB138" s="63" t="s">
        <v>2893</v>
      </c>
      <c r="AC138" s="63" t="s">
        <v>2894</v>
      </c>
      <c r="AD138" s="56">
        <v>16</v>
      </c>
    </row>
    <row r="139" spans="1:30" hidden="1">
      <c r="A139" s="43"/>
      <c r="B139" s="46" t="s">
        <v>3000</v>
      </c>
      <c r="C139" s="63" t="s">
        <v>310</v>
      </c>
      <c r="D139" s="63" t="s">
        <v>311</v>
      </c>
      <c r="E139" s="63" t="s">
        <v>312</v>
      </c>
      <c r="F139" s="63" t="s">
        <v>1440</v>
      </c>
      <c r="G139" s="63" t="s">
        <v>1441</v>
      </c>
      <c r="H139" s="63" t="s">
        <v>1442</v>
      </c>
      <c r="I139" s="63" t="s">
        <v>1795</v>
      </c>
      <c r="J139" s="63" t="s">
        <v>1796</v>
      </c>
      <c r="K139" s="63" t="s">
        <v>1797</v>
      </c>
      <c r="L139" s="63" t="s">
        <v>1900</v>
      </c>
      <c r="M139" s="63" t="s">
        <v>1901</v>
      </c>
      <c r="N139" s="63" t="s">
        <v>1902</v>
      </c>
      <c r="O139" s="63" t="s">
        <v>2005</v>
      </c>
      <c r="P139" s="63" t="s">
        <v>2006</v>
      </c>
      <c r="Q139" s="63" t="s">
        <v>2007</v>
      </c>
      <c r="R139" s="63" t="s">
        <v>2360</v>
      </c>
      <c r="S139" s="63" t="s">
        <v>2361</v>
      </c>
      <c r="T139" s="63" t="s">
        <v>2362</v>
      </c>
      <c r="U139" s="63" t="s">
        <v>2465</v>
      </c>
      <c r="V139" s="63" t="s">
        <v>2466</v>
      </c>
      <c r="W139" s="63" t="s">
        <v>2467</v>
      </c>
      <c r="X139" s="63" t="s">
        <v>2790</v>
      </c>
      <c r="Y139" s="63" t="s">
        <v>2791</v>
      </c>
      <c r="Z139" s="63" t="s">
        <v>2792</v>
      </c>
      <c r="AA139" s="63" t="s">
        <v>2895</v>
      </c>
      <c r="AB139" s="63" t="s">
        <v>2896</v>
      </c>
      <c r="AC139" s="63" t="s">
        <v>2897</v>
      </c>
      <c r="AD139" s="56">
        <v>17</v>
      </c>
    </row>
    <row r="140" spans="1:30" hidden="1">
      <c r="A140" s="43"/>
      <c r="B140" s="46" t="s">
        <v>3001</v>
      </c>
      <c r="C140" s="63" t="s">
        <v>313</v>
      </c>
      <c r="D140" s="63" t="s">
        <v>314</v>
      </c>
      <c r="E140" s="63" t="s">
        <v>315</v>
      </c>
      <c r="F140" s="63" t="s">
        <v>1443</v>
      </c>
      <c r="G140" s="63" t="s">
        <v>1444</v>
      </c>
      <c r="H140" s="63" t="s">
        <v>1445</v>
      </c>
      <c r="I140" s="63" t="s">
        <v>1798</v>
      </c>
      <c r="J140" s="63" t="s">
        <v>1799</v>
      </c>
      <c r="K140" s="63" t="s">
        <v>1800</v>
      </c>
      <c r="L140" s="63" t="s">
        <v>1903</v>
      </c>
      <c r="M140" s="63" t="s">
        <v>1904</v>
      </c>
      <c r="N140" s="63" t="s">
        <v>1905</v>
      </c>
      <c r="O140" s="63" t="s">
        <v>2008</v>
      </c>
      <c r="P140" s="63" t="s">
        <v>2009</v>
      </c>
      <c r="Q140" s="63" t="s">
        <v>2010</v>
      </c>
      <c r="R140" s="63" t="s">
        <v>2363</v>
      </c>
      <c r="S140" s="63" t="s">
        <v>2364</v>
      </c>
      <c r="T140" s="63" t="s">
        <v>2365</v>
      </c>
      <c r="U140" s="63" t="s">
        <v>2468</v>
      </c>
      <c r="V140" s="63" t="s">
        <v>2469</v>
      </c>
      <c r="W140" s="63" t="s">
        <v>2470</v>
      </c>
      <c r="X140" s="63" t="s">
        <v>2793</v>
      </c>
      <c r="Y140" s="63" t="s">
        <v>2794</v>
      </c>
      <c r="Z140" s="63" t="s">
        <v>2795</v>
      </c>
      <c r="AA140" s="63" t="s">
        <v>2898</v>
      </c>
      <c r="AB140" s="63" t="s">
        <v>2899</v>
      </c>
      <c r="AC140" s="63" t="s">
        <v>2900</v>
      </c>
      <c r="AD140" s="56">
        <v>18</v>
      </c>
    </row>
    <row r="141" spans="1:30" hidden="1">
      <c r="A141" s="43"/>
      <c r="B141" s="46" t="s">
        <v>3002</v>
      </c>
      <c r="C141" s="63" t="s">
        <v>316</v>
      </c>
      <c r="D141" s="63" t="s">
        <v>317</v>
      </c>
      <c r="E141" s="63" t="s">
        <v>318</v>
      </c>
      <c r="F141" s="63" t="s">
        <v>1446</v>
      </c>
      <c r="G141" s="63" t="s">
        <v>1447</v>
      </c>
      <c r="H141" s="63" t="s">
        <v>1448</v>
      </c>
      <c r="I141" s="63" t="s">
        <v>1801</v>
      </c>
      <c r="J141" s="63" t="s">
        <v>1802</v>
      </c>
      <c r="K141" s="63" t="s">
        <v>1803</v>
      </c>
      <c r="L141" s="63" t="s">
        <v>1906</v>
      </c>
      <c r="M141" s="63" t="s">
        <v>1907</v>
      </c>
      <c r="N141" s="63" t="s">
        <v>1908</v>
      </c>
      <c r="O141" s="63" t="s">
        <v>2011</v>
      </c>
      <c r="P141" s="63" t="s">
        <v>2262</v>
      </c>
      <c r="Q141" s="63" t="s">
        <v>2263</v>
      </c>
      <c r="R141" s="63" t="s">
        <v>2366</v>
      </c>
      <c r="S141" s="63" t="s">
        <v>2367</v>
      </c>
      <c r="T141" s="63" t="s">
        <v>2368</v>
      </c>
      <c r="U141" s="63" t="s">
        <v>2471</v>
      </c>
      <c r="V141" s="63" t="s">
        <v>2472</v>
      </c>
      <c r="W141" s="63" t="s">
        <v>2473</v>
      </c>
      <c r="X141" s="63" t="s">
        <v>2796</v>
      </c>
      <c r="Y141" s="63" t="s">
        <v>2797</v>
      </c>
      <c r="Z141" s="63" t="s">
        <v>2798</v>
      </c>
      <c r="AA141" s="63" t="s">
        <v>2901</v>
      </c>
      <c r="AB141" s="63" t="s">
        <v>2902</v>
      </c>
      <c r="AC141" s="63" t="s">
        <v>2903</v>
      </c>
      <c r="AD141" s="56">
        <v>19</v>
      </c>
    </row>
    <row r="142" spans="1:30" hidden="1">
      <c r="A142" s="43"/>
      <c r="B142" s="46" t="s">
        <v>3003</v>
      </c>
      <c r="C142" s="63" t="s">
        <v>319</v>
      </c>
      <c r="D142" s="63" t="s">
        <v>320</v>
      </c>
      <c r="E142" s="63" t="s">
        <v>321</v>
      </c>
      <c r="F142" s="63" t="s">
        <v>1449</v>
      </c>
      <c r="G142" s="63" t="s">
        <v>1450</v>
      </c>
      <c r="H142" s="63" t="s">
        <v>1451</v>
      </c>
      <c r="I142" s="63" t="s">
        <v>1804</v>
      </c>
      <c r="J142" s="63" t="s">
        <v>1805</v>
      </c>
      <c r="K142" s="63" t="s">
        <v>1806</v>
      </c>
      <c r="L142" s="63" t="s">
        <v>1909</v>
      </c>
      <c r="M142" s="63" t="s">
        <v>1910</v>
      </c>
      <c r="N142" s="63" t="s">
        <v>1911</v>
      </c>
      <c r="O142" s="63" t="s">
        <v>2264</v>
      </c>
      <c r="P142" s="63" t="s">
        <v>2265</v>
      </c>
      <c r="Q142" s="63" t="s">
        <v>2266</v>
      </c>
      <c r="R142" s="63" t="s">
        <v>2369</v>
      </c>
      <c r="S142" s="63" t="s">
        <v>2370</v>
      </c>
      <c r="T142" s="63" t="s">
        <v>2371</v>
      </c>
      <c r="U142" s="63" t="s">
        <v>2474</v>
      </c>
      <c r="V142" s="63" t="s">
        <v>2475</v>
      </c>
      <c r="W142" s="63" t="s">
        <v>2476</v>
      </c>
      <c r="X142" s="63" t="s">
        <v>2799</v>
      </c>
      <c r="Y142" s="63" t="s">
        <v>2800</v>
      </c>
      <c r="Z142" s="63" t="s">
        <v>2801</v>
      </c>
      <c r="AA142" s="63" t="s">
        <v>2904</v>
      </c>
      <c r="AB142" s="63" t="s">
        <v>2905</v>
      </c>
      <c r="AC142" s="63" t="s">
        <v>2906</v>
      </c>
      <c r="AD142" s="56">
        <v>20</v>
      </c>
    </row>
    <row r="143" spans="1:30" hidden="1">
      <c r="A143" s="43"/>
      <c r="B143" s="46" t="s">
        <v>3004</v>
      </c>
      <c r="C143" s="63" t="s">
        <v>322</v>
      </c>
      <c r="D143" s="63" t="s">
        <v>323</v>
      </c>
      <c r="E143" s="63" t="s">
        <v>324</v>
      </c>
      <c r="F143" s="63" t="s">
        <v>1452</v>
      </c>
      <c r="G143" s="63" t="s">
        <v>1453</v>
      </c>
      <c r="H143" s="63" t="s">
        <v>1454</v>
      </c>
      <c r="I143" s="63" t="s">
        <v>1807</v>
      </c>
      <c r="J143" s="63" t="s">
        <v>1808</v>
      </c>
      <c r="K143" s="63" t="s">
        <v>1809</v>
      </c>
      <c r="L143" s="63" t="s">
        <v>1912</v>
      </c>
      <c r="M143" s="63" t="s">
        <v>1913</v>
      </c>
      <c r="N143" s="63" t="s">
        <v>1914</v>
      </c>
      <c r="O143" s="63" t="s">
        <v>2267</v>
      </c>
      <c r="P143" s="63" t="s">
        <v>2268</v>
      </c>
      <c r="Q143" s="63" t="s">
        <v>2269</v>
      </c>
      <c r="R143" s="63" t="s">
        <v>2372</v>
      </c>
      <c r="S143" s="63" t="s">
        <v>2373</v>
      </c>
      <c r="T143" s="63" t="s">
        <v>2374</v>
      </c>
      <c r="U143" s="63" t="s">
        <v>2477</v>
      </c>
      <c r="V143" s="63" t="s">
        <v>2478</v>
      </c>
      <c r="W143" s="63" t="s">
        <v>2479</v>
      </c>
      <c r="X143" s="63" t="s">
        <v>2802</v>
      </c>
      <c r="Y143" s="63" t="s">
        <v>2803</v>
      </c>
      <c r="Z143" s="63" t="s">
        <v>2804</v>
      </c>
      <c r="AA143" s="63" t="s">
        <v>2907</v>
      </c>
      <c r="AB143" s="63" t="s">
        <v>2908</v>
      </c>
      <c r="AC143" s="63" t="s">
        <v>2909</v>
      </c>
      <c r="AD143" s="56">
        <v>21</v>
      </c>
    </row>
    <row r="144" spans="1:30" hidden="1">
      <c r="A144" s="43"/>
      <c r="B144" s="46" t="s">
        <v>3005</v>
      </c>
      <c r="C144" s="63" t="s">
        <v>325</v>
      </c>
      <c r="D144" s="63" t="s">
        <v>326</v>
      </c>
      <c r="E144" s="63" t="s">
        <v>327</v>
      </c>
      <c r="F144" s="63" t="s">
        <v>1455</v>
      </c>
      <c r="G144" s="63" t="s">
        <v>1456</v>
      </c>
      <c r="H144" s="63" t="s">
        <v>1457</v>
      </c>
      <c r="I144" s="63" t="s">
        <v>1810</v>
      </c>
      <c r="J144" s="63" t="s">
        <v>1811</v>
      </c>
      <c r="K144" s="63" t="s">
        <v>1812</v>
      </c>
      <c r="L144" s="63" t="s">
        <v>1915</v>
      </c>
      <c r="M144" s="63" t="s">
        <v>1916</v>
      </c>
      <c r="N144" s="63" t="s">
        <v>1917</v>
      </c>
      <c r="O144" s="63" t="s">
        <v>2270</v>
      </c>
      <c r="P144" s="63" t="s">
        <v>2271</v>
      </c>
      <c r="Q144" s="63" t="s">
        <v>2272</v>
      </c>
      <c r="R144" s="63" t="s">
        <v>2375</v>
      </c>
      <c r="S144" s="63" t="s">
        <v>2376</v>
      </c>
      <c r="T144" s="63" t="s">
        <v>2377</v>
      </c>
      <c r="U144" s="63" t="s">
        <v>2480</v>
      </c>
      <c r="V144" s="63" t="s">
        <v>2481</v>
      </c>
      <c r="W144" s="63" t="s">
        <v>2482</v>
      </c>
      <c r="X144" s="63" t="s">
        <v>2805</v>
      </c>
      <c r="Y144" s="63" t="s">
        <v>2806</v>
      </c>
      <c r="Z144" s="63" t="s">
        <v>2807</v>
      </c>
      <c r="AA144" s="63" t="s">
        <v>2910</v>
      </c>
      <c r="AB144" s="63" t="s">
        <v>2911</v>
      </c>
      <c r="AC144" s="63" t="s">
        <v>2912</v>
      </c>
      <c r="AD144" s="56">
        <v>22</v>
      </c>
    </row>
    <row r="145" spans="1:30" hidden="1">
      <c r="A145" s="43"/>
      <c r="B145" s="46" t="s">
        <v>3006</v>
      </c>
      <c r="C145" s="63" t="s">
        <v>328</v>
      </c>
      <c r="D145" s="63" t="s">
        <v>329</v>
      </c>
      <c r="E145" s="63" t="s">
        <v>330</v>
      </c>
      <c r="F145" s="63" t="s">
        <v>1458</v>
      </c>
      <c r="G145" s="63" t="s">
        <v>1459</v>
      </c>
      <c r="H145" s="63" t="s">
        <v>1460</v>
      </c>
      <c r="I145" s="63" t="s">
        <v>1813</v>
      </c>
      <c r="J145" s="63" t="s">
        <v>1814</v>
      </c>
      <c r="K145" s="63" t="s">
        <v>1815</v>
      </c>
      <c r="L145" s="63" t="s">
        <v>1918</v>
      </c>
      <c r="M145" s="63" t="s">
        <v>1919</v>
      </c>
      <c r="N145" s="63" t="s">
        <v>1920</v>
      </c>
      <c r="O145" s="63" t="s">
        <v>2273</v>
      </c>
      <c r="P145" s="63" t="s">
        <v>2274</v>
      </c>
      <c r="Q145" s="63" t="s">
        <v>2275</v>
      </c>
      <c r="R145" s="63" t="s">
        <v>2378</v>
      </c>
      <c r="S145" s="63" t="s">
        <v>2379</v>
      </c>
      <c r="T145" s="63" t="s">
        <v>2380</v>
      </c>
      <c r="U145" s="63" t="s">
        <v>2483</v>
      </c>
      <c r="V145" s="63" t="s">
        <v>2484</v>
      </c>
      <c r="W145" s="63" t="s">
        <v>2485</v>
      </c>
      <c r="X145" s="63" t="s">
        <v>2808</v>
      </c>
      <c r="Y145" s="63" t="s">
        <v>2809</v>
      </c>
      <c r="Z145" s="63" t="s">
        <v>2810</v>
      </c>
      <c r="AA145" s="63" t="s">
        <v>2913</v>
      </c>
      <c r="AB145" s="63" t="s">
        <v>2914</v>
      </c>
      <c r="AC145" s="63" t="s">
        <v>2915</v>
      </c>
      <c r="AD145" s="56">
        <v>23</v>
      </c>
    </row>
    <row r="146" spans="1:30" hidden="1">
      <c r="A146" s="43"/>
      <c r="B146" s="46" t="s">
        <v>3007</v>
      </c>
      <c r="C146" s="63" t="s">
        <v>331</v>
      </c>
      <c r="D146" s="63" t="s">
        <v>332</v>
      </c>
      <c r="E146" s="63" t="s">
        <v>333</v>
      </c>
      <c r="F146" s="63" t="s">
        <v>1461</v>
      </c>
      <c r="G146" s="63" t="s">
        <v>1462</v>
      </c>
      <c r="H146" s="63" t="s">
        <v>1463</v>
      </c>
      <c r="I146" s="63" t="s">
        <v>1816</v>
      </c>
      <c r="J146" s="63" t="s">
        <v>1817</v>
      </c>
      <c r="K146" s="63" t="s">
        <v>1818</v>
      </c>
      <c r="L146" s="63" t="s">
        <v>1921</v>
      </c>
      <c r="M146" s="63" t="s">
        <v>1922</v>
      </c>
      <c r="N146" s="63" t="s">
        <v>1923</v>
      </c>
      <c r="O146" s="63" t="s">
        <v>2276</v>
      </c>
      <c r="P146" s="63" t="s">
        <v>2277</v>
      </c>
      <c r="Q146" s="63" t="s">
        <v>2278</v>
      </c>
      <c r="R146" s="63" t="s">
        <v>2381</v>
      </c>
      <c r="S146" s="63" t="s">
        <v>2382</v>
      </c>
      <c r="T146" s="63" t="s">
        <v>2383</v>
      </c>
      <c r="U146" s="63" t="s">
        <v>2486</v>
      </c>
      <c r="V146" s="63" t="s">
        <v>2487</v>
      </c>
      <c r="W146" s="63" t="s">
        <v>2488</v>
      </c>
      <c r="X146" s="63" t="s">
        <v>2811</v>
      </c>
      <c r="Y146" s="63" t="s">
        <v>2812</v>
      </c>
      <c r="Z146" s="63" t="s">
        <v>2813</v>
      </c>
      <c r="AA146" s="63" t="s">
        <v>2916</v>
      </c>
      <c r="AB146" s="63" t="s">
        <v>2917</v>
      </c>
      <c r="AC146" s="63" t="s">
        <v>2918</v>
      </c>
      <c r="AD146" s="56">
        <v>24</v>
      </c>
    </row>
    <row r="147" spans="1:30" hidden="1">
      <c r="A147" s="43"/>
      <c r="B147" s="46" t="s">
        <v>3008</v>
      </c>
      <c r="C147" s="63" t="s">
        <v>334</v>
      </c>
      <c r="D147" s="63" t="s">
        <v>335</v>
      </c>
      <c r="E147" s="63" t="s">
        <v>336</v>
      </c>
      <c r="F147" s="63" t="s">
        <v>1464</v>
      </c>
      <c r="G147" s="63" t="s">
        <v>1465</v>
      </c>
      <c r="H147" s="63" t="s">
        <v>1466</v>
      </c>
      <c r="I147" s="63" t="s">
        <v>1819</v>
      </c>
      <c r="J147" s="63" t="s">
        <v>1820</v>
      </c>
      <c r="K147" s="63" t="s">
        <v>1821</v>
      </c>
      <c r="L147" s="63" t="s">
        <v>1924</v>
      </c>
      <c r="M147" s="63" t="s">
        <v>1925</v>
      </c>
      <c r="N147" s="63" t="s">
        <v>1926</v>
      </c>
      <c r="O147" s="63" t="s">
        <v>2279</v>
      </c>
      <c r="P147" s="63" t="s">
        <v>2280</v>
      </c>
      <c r="Q147" s="63" t="s">
        <v>2281</v>
      </c>
      <c r="R147" s="63" t="s">
        <v>2384</v>
      </c>
      <c r="S147" s="63" t="s">
        <v>2385</v>
      </c>
      <c r="T147" s="63" t="s">
        <v>2386</v>
      </c>
      <c r="U147" s="63" t="s">
        <v>2489</v>
      </c>
      <c r="V147" s="63" t="s">
        <v>2490</v>
      </c>
      <c r="W147" s="63" t="s">
        <v>2491</v>
      </c>
      <c r="X147" s="63" t="s">
        <v>2814</v>
      </c>
      <c r="Y147" s="63" t="s">
        <v>2815</v>
      </c>
      <c r="Z147" s="63" t="s">
        <v>2816</v>
      </c>
      <c r="AA147" s="63" t="s">
        <v>2919</v>
      </c>
      <c r="AB147" s="63" t="s">
        <v>2920</v>
      </c>
      <c r="AC147" s="63" t="s">
        <v>2921</v>
      </c>
      <c r="AD147" s="56">
        <v>25</v>
      </c>
    </row>
    <row r="148" spans="1:30" hidden="1">
      <c r="A148" s="43"/>
      <c r="B148" s="46" t="s">
        <v>3009</v>
      </c>
      <c r="C148" s="63" t="s">
        <v>337</v>
      </c>
      <c r="D148" s="63" t="s">
        <v>338</v>
      </c>
      <c r="E148" s="63" t="s">
        <v>339</v>
      </c>
      <c r="F148" s="63" t="s">
        <v>1467</v>
      </c>
      <c r="G148" s="63" t="s">
        <v>1468</v>
      </c>
      <c r="H148" s="63" t="s">
        <v>1469</v>
      </c>
      <c r="I148" s="63" t="s">
        <v>1822</v>
      </c>
      <c r="J148" s="63" t="s">
        <v>1823</v>
      </c>
      <c r="K148" s="63" t="s">
        <v>1824</v>
      </c>
      <c r="L148" s="63" t="s">
        <v>1927</v>
      </c>
      <c r="M148" s="63" t="s">
        <v>1928</v>
      </c>
      <c r="N148" s="63" t="s">
        <v>1929</v>
      </c>
      <c r="O148" s="63" t="s">
        <v>2282</v>
      </c>
      <c r="P148" s="63" t="s">
        <v>2283</v>
      </c>
      <c r="Q148" s="63" t="s">
        <v>2284</v>
      </c>
      <c r="R148" s="63" t="s">
        <v>2387</v>
      </c>
      <c r="S148" s="63" t="s">
        <v>2388</v>
      </c>
      <c r="T148" s="63" t="s">
        <v>2389</v>
      </c>
      <c r="U148" s="63" t="s">
        <v>2492</v>
      </c>
      <c r="V148" s="63" t="s">
        <v>2493</v>
      </c>
      <c r="W148" s="63" t="s">
        <v>2494</v>
      </c>
      <c r="X148" s="63" t="s">
        <v>2817</v>
      </c>
      <c r="Y148" s="63" t="s">
        <v>2818</v>
      </c>
      <c r="Z148" s="63" t="s">
        <v>2819</v>
      </c>
      <c r="AA148" s="63" t="s">
        <v>2922</v>
      </c>
      <c r="AB148" s="63" t="s">
        <v>2923</v>
      </c>
      <c r="AC148" s="63" t="s">
        <v>2924</v>
      </c>
      <c r="AD148" s="56">
        <v>26</v>
      </c>
    </row>
    <row r="149" spans="1:30" hidden="1">
      <c r="A149" s="43"/>
      <c r="B149" s="46" t="s">
        <v>3010</v>
      </c>
      <c r="C149" s="63" t="s">
        <v>340</v>
      </c>
      <c r="D149" s="63" t="s">
        <v>341</v>
      </c>
      <c r="E149" s="63" t="s">
        <v>342</v>
      </c>
      <c r="F149" s="63" t="s">
        <v>1470</v>
      </c>
      <c r="G149" s="63" t="s">
        <v>1471</v>
      </c>
      <c r="H149" s="63" t="s">
        <v>1472</v>
      </c>
      <c r="I149" s="63" t="s">
        <v>1825</v>
      </c>
      <c r="J149" s="63" t="s">
        <v>1826</v>
      </c>
      <c r="K149" s="63" t="s">
        <v>1827</v>
      </c>
      <c r="L149" s="63" t="s">
        <v>1930</v>
      </c>
      <c r="M149" s="63" t="s">
        <v>1931</v>
      </c>
      <c r="N149" s="63" t="s">
        <v>1932</v>
      </c>
      <c r="O149" s="63" t="s">
        <v>2285</v>
      </c>
      <c r="P149" s="63" t="s">
        <v>2286</v>
      </c>
      <c r="Q149" s="63" t="s">
        <v>2287</v>
      </c>
      <c r="R149" s="63" t="s">
        <v>2390</v>
      </c>
      <c r="S149" s="63" t="s">
        <v>2391</v>
      </c>
      <c r="T149" s="63" t="s">
        <v>2392</v>
      </c>
      <c r="U149" s="63" t="s">
        <v>2495</v>
      </c>
      <c r="V149" s="63" t="s">
        <v>2496</v>
      </c>
      <c r="W149" s="63" t="s">
        <v>2497</v>
      </c>
      <c r="X149" s="63" t="s">
        <v>2820</v>
      </c>
      <c r="Y149" s="63" t="s">
        <v>2821</v>
      </c>
      <c r="Z149" s="63" t="s">
        <v>2822</v>
      </c>
      <c r="AA149" s="63" t="s">
        <v>2925</v>
      </c>
      <c r="AB149" s="63" t="s">
        <v>2926</v>
      </c>
      <c r="AC149" s="63" t="s">
        <v>2927</v>
      </c>
      <c r="AD149" s="56">
        <v>27</v>
      </c>
    </row>
    <row r="150" spans="1:30" hidden="1">
      <c r="A150" s="43"/>
      <c r="B150" s="46" t="s">
        <v>3011</v>
      </c>
      <c r="C150" s="63" t="s">
        <v>343</v>
      </c>
      <c r="D150" s="63" t="s">
        <v>344</v>
      </c>
      <c r="E150" s="63" t="s">
        <v>345</v>
      </c>
      <c r="F150" s="63" t="s">
        <v>1473</v>
      </c>
      <c r="G150" s="63" t="s">
        <v>1474</v>
      </c>
      <c r="H150" s="63" t="s">
        <v>1475</v>
      </c>
      <c r="I150" s="63" t="s">
        <v>1828</v>
      </c>
      <c r="J150" s="63" t="s">
        <v>1829</v>
      </c>
      <c r="K150" s="63" t="s">
        <v>1830</v>
      </c>
      <c r="L150" s="63" t="s">
        <v>1933</v>
      </c>
      <c r="M150" s="63" t="s">
        <v>1934</v>
      </c>
      <c r="N150" s="63" t="s">
        <v>1935</v>
      </c>
      <c r="O150" s="63" t="s">
        <v>2288</v>
      </c>
      <c r="P150" s="63" t="s">
        <v>2289</v>
      </c>
      <c r="Q150" s="63" t="s">
        <v>2290</v>
      </c>
      <c r="R150" s="63" t="s">
        <v>2393</v>
      </c>
      <c r="S150" s="63" t="s">
        <v>2394</v>
      </c>
      <c r="T150" s="63" t="s">
        <v>2395</v>
      </c>
      <c r="U150" s="63" t="s">
        <v>2498</v>
      </c>
      <c r="V150" s="63" t="s">
        <v>2499</v>
      </c>
      <c r="W150" s="63" t="s">
        <v>2500</v>
      </c>
      <c r="X150" s="63" t="s">
        <v>2823</v>
      </c>
      <c r="Y150" s="63" t="s">
        <v>2824</v>
      </c>
      <c r="Z150" s="63" t="s">
        <v>2825</v>
      </c>
      <c r="AA150" s="63" t="s">
        <v>2928</v>
      </c>
      <c r="AB150" s="63" t="s">
        <v>2929</v>
      </c>
      <c r="AC150" s="63" t="s">
        <v>2930</v>
      </c>
      <c r="AD150" s="56">
        <v>28</v>
      </c>
    </row>
    <row r="151" spans="1:30" hidden="1">
      <c r="A151" s="43"/>
      <c r="B151" s="46" t="s">
        <v>3012</v>
      </c>
      <c r="C151" s="63" t="s">
        <v>346</v>
      </c>
      <c r="D151" s="63" t="s">
        <v>347</v>
      </c>
      <c r="E151" s="63" t="s">
        <v>348</v>
      </c>
      <c r="F151" s="63" t="s">
        <v>1476</v>
      </c>
      <c r="G151" s="63" t="s">
        <v>1477</v>
      </c>
      <c r="H151" s="63" t="s">
        <v>1478</v>
      </c>
      <c r="I151" s="63" t="s">
        <v>1831</v>
      </c>
      <c r="J151" s="63" t="s">
        <v>1832</v>
      </c>
      <c r="K151" s="63" t="s">
        <v>1833</v>
      </c>
      <c r="L151" s="63" t="s">
        <v>1936</v>
      </c>
      <c r="M151" s="63" t="s">
        <v>1937</v>
      </c>
      <c r="N151" s="63" t="s">
        <v>1938</v>
      </c>
      <c r="O151" s="63" t="s">
        <v>2291</v>
      </c>
      <c r="P151" s="63" t="s">
        <v>2292</v>
      </c>
      <c r="Q151" s="63" t="s">
        <v>2293</v>
      </c>
      <c r="R151" s="63" t="s">
        <v>2396</v>
      </c>
      <c r="S151" s="63" t="s">
        <v>2397</v>
      </c>
      <c r="T151" s="63" t="s">
        <v>2398</v>
      </c>
      <c r="U151" s="63" t="s">
        <v>2501</v>
      </c>
      <c r="V151" s="63" t="s">
        <v>2502</v>
      </c>
      <c r="W151" s="63" t="s">
        <v>2503</v>
      </c>
      <c r="X151" s="63" t="s">
        <v>2826</v>
      </c>
      <c r="Y151" s="63" t="s">
        <v>2827</v>
      </c>
      <c r="Z151" s="63" t="s">
        <v>2828</v>
      </c>
      <c r="AA151" s="63" t="s">
        <v>2931</v>
      </c>
      <c r="AB151" s="63" t="s">
        <v>2932</v>
      </c>
      <c r="AC151" s="63" t="s">
        <v>2933</v>
      </c>
      <c r="AD151" s="56">
        <v>29</v>
      </c>
    </row>
    <row r="152" spans="1:30" hidden="1">
      <c r="A152" s="43"/>
      <c r="B152" s="46" t="s">
        <v>3013</v>
      </c>
      <c r="C152" s="63" t="s">
        <v>349</v>
      </c>
      <c r="D152" s="63" t="s">
        <v>350</v>
      </c>
      <c r="E152" s="63" t="s">
        <v>351</v>
      </c>
      <c r="F152" s="63" t="s">
        <v>1479</v>
      </c>
      <c r="G152" s="63" t="s">
        <v>1480</v>
      </c>
      <c r="H152" s="63" t="s">
        <v>1481</v>
      </c>
      <c r="I152" s="63" t="s">
        <v>1834</v>
      </c>
      <c r="J152" s="63" t="s">
        <v>1835</v>
      </c>
      <c r="K152" s="63" t="s">
        <v>1836</v>
      </c>
      <c r="L152" s="63" t="s">
        <v>1939</v>
      </c>
      <c r="M152" s="63" t="s">
        <v>1940</v>
      </c>
      <c r="N152" s="63" t="s">
        <v>1941</v>
      </c>
      <c r="O152" s="63" t="s">
        <v>2294</v>
      </c>
      <c r="P152" s="63" t="s">
        <v>2295</v>
      </c>
      <c r="Q152" s="63" t="s">
        <v>2296</v>
      </c>
      <c r="R152" s="63" t="s">
        <v>2399</v>
      </c>
      <c r="S152" s="63" t="s">
        <v>2400</v>
      </c>
      <c r="T152" s="63" t="s">
        <v>2401</v>
      </c>
      <c r="U152" s="63" t="s">
        <v>2504</v>
      </c>
      <c r="V152" s="63" t="s">
        <v>2505</v>
      </c>
      <c r="W152" s="63" t="s">
        <v>2506</v>
      </c>
      <c r="X152" s="63" t="s">
        <v>2829</v>
      </c>
      <c r="Y152" s="63" t="s">
        <v>2830</v>
      </c>
      <c r="Z152" s="63" t="s">
        <v>2831</v>
      </c>
      <c r="AA152" s="63" t="s">
        <v>2934</v>
      </c>
      <c r="AB152" s="63" t="s">
        <v>2935</v>
      </c>
      <c r="AC152" s="63" t="s">
        <v>2936</v>
      </c>
      <c r="AD152" s="56">
        <v>30</v>
      </c>
    </row>
    <row r="153" spans="1:30" hidden="1">
      <c r="A153" s="43"/>
      <c r="B153" s="46" t="s">
        <v>3014</v>
      </c>
      <c r="C153" s="63" t="s">
        <v>352</v>
      </c>
      <c r="D153" s="63" t="s">
        <v>353</v>
      </c>
      <c r="E153" s="63" t="s">
        <v>354</v>
      </c>
      <c r="F153" s="63" t="s">
        <v>1482</v>
      </c>
      <c r="G153" s="63" t="s">
        <v>1483</v>
      </c>
      <c r="H153" s="63" t="s">
        <v>1484</v>
      </c>
      <c r="I153" s="63" t="s">
        <v>1837</v>
      </c>
      <c r="J153" s="63" t="s">
        <v>1838</v>
      </c>
      <c r="K153" s="63" t="s">
        <v>1839</v>
      </c>
      <c r="L153" s="63" t="s">
        <v>1942</v>
      </c>
      <c r="M153" s="63" t="s">
        <v>1943</v>
      </c>
      <c r="N153" s="63" t="s">
        <v>1944</v>
      </c>
      <c r="O153" s="63" t="s">
        <v>2297</v>
      </c>
      <c r="P153" s="63" t="s">
        <v>2298</v>
      </c>
      <c r="Q153" s="63" t="s">
        <v>2299</v>
      </c>
      <c r="R153" s="63" t="s">
        <v>2402</v>
      </c>
      <c r="S153" s="63" t="s">
        <v>2403</v>
      </c>
      <c r="T153" s="63" t="s">
        <v>2404</v>
      </c>
      <c r="U153" s="63" t="s">
        <v>2507</v>
      </c>
      <c r="V153" s="63" t="s">
        <v>2508</v>
      </c>
      <c r="W153" s="63" t="s">
        <v>2509</v>
      </c>
      <c r="X153" s="63" t="s">
        <v>2832</v>
      </c>
      <c r="Y153" s="63" t="s">
        <v>2833</v>
      </c>
      <c r="Z153" s="63" t="s">
        <v>2834</v>
      </c>
      <c r="AA153" s="63" t="s">
        <v>2937</v>
      </c>
      <c r="AB153" s="63" t="s">
        <v>2938</v>
      </c>
      <c r="AC153" s="63" t="s">
        <v>2939</v>
      </c>
      <c r="AD153" s="56">
        <v>31</v>
      </c>
    </row>
    <row r="154" spans="1:30" hidden="1">
      <c r="A154" s="43"/>
      <c r="B154" s="46" t="s">
        <v>3015</v>
      </c>
      <c r="C154" s="63" t="s">
        <v>355</v>
      </c>
      <c r="D154" s="63" t="s">
        <v>356</v>
      </c>
      <c r="E154" s="63" t="s">
        <v>357</v>
      </c>
      <c r="F154" s="63" t="s">
        <v>1485</v>
      </c>
      <c r="G154" s="63" t="s">
        <v>1486</v>
      </c>
      <c r="H154" s="63" t="s">
        <v>1487</v>
      </c>
      <c r="I154" s="63" t="s">
        <v>1840</v>
      </c>
      <c r="J154" s="63" t="s">
        <v>1841</v>
      </c>
      <c r="K154" s="63" t="s">
        <v>1842</v>
      </c>
      <c r="L154" s="63" t="s">
        <v>1945</v>
      </c>
      <c r="M154" s="63" t="s">
        <v>1946</v>
      </c>
      <c r="N154" s="63" t="s">
        <v>1947</v>
      </c>
      <c r="O154" s="63" t="s">
        <v>2300</v>
      </c>
      <c r="P154" s="63" t="s">
        <v>2301</v>
      </c>
      <c r="Q154" s="63" t="s">
        <v>2302</v>
      </c>
      <c r="R154" s="63" t="s">
        <v>2405</v>
      </c>
      <c r="S154" s="63" t="s">
        <v>2406</v>
      </c>
      <c r="T154" s="63" t="s">
        <v>2407</v>
      </c>
      <c r="U154" s="63" t="s">
        <v>2510</v>
      </c>
      <c r="V154" s="63" t="s">
        <v>2511</v>
      </c>
      <c r="W154" s="63" t="s">
        <v>2732</v>
      </c>
      <c r="X154" s="63" t="s">
        <v>2835</v>
      </c>
      <c r="Y154" s="63" t="s">
        <v>2836</v>
      </c>
      <c r="Z154" s="63" t="s">
        <v>2837</v>
      </c>
      <c r="AA154" s="63" t="s">
        <v>2940</v>
      </c>
      <c r="AB154" s="63" t="s">
        <v>2941</v>
      </c>
      <c r="AC154" s="63" t="s">
        <v>2942</v>
      </c>
      <c r="AD154" s="56">
        <v>32</v>
      </c>
    </row>
    <row r="155" spans="1:30" hidden="1">
      <c r="A155" s="43"/>
      <c r="B155" s="46" t="s">
        <v>3016</v>
      </c>
      <c r="C155" s="63" t="s">
        <v>358</v>
      </c>
      <c r="D155" s="63" t="s">
        <v>359</v>
      </c>
      <c r="E155" s="63" t="s">
        <v>360</v>
      </c>
      <c r="F155" s="63" t="s">
        <v>1488</v>
      </c>
      <c r="G155" s="63" t="s">
        <v>1489</v>
      </c>
      <c r="H155" s="63" t="s">
        <v>1490</v>
      </c>
      <c r="I155" s="63" t="s">
        <v>1843</v>
      </c>
      <c r="J155" s="63" t="s">
        <v>1844</v>
      </c>
      <c r="K155" s="63" t="s">
        <v>1845</v>
      </c>
      <c r="L155" s="63" t="s">
        <v>1948</v>
      </c>
      <c r="M155" s="63" t="s">
        <v>1949</v>
      </c>
      <c r="N155" s="63" t="s">
        <v>1950</v>
      </c>
      <c r="O155" s="63" t="s">
        <v>2303</v>
      </c>
      <c r="P155" s="63" t="s">
        <v>2304</v>
      </c>
      <c r="Q155" s="63" t="s">
        <v>2305</v>
      </c>
      <c r="R155" s="63" t="s">
        <v>2408</v>
      </c>
      <c r="S155" s="63" t="s">
        <v>2409</v>
      </c>
      <c r="T155" s="63" t="s">
        <v>2410</v>
      </c>
      <c r="U155" s="63" t="s">
        <v>2733</v>
      </c>
      <c r="V155" s="63" t="s">
        <v>2734</v>
      </c>
      <c r="W155" s="63" t="s">
        <v>2735</v>
      </c>
      <c r="X155" s="63" t="s">
        <v>2838</v>
      </c>
      <c r="Y155" s="63" t="s">
        <v>2839</v>
      </c>
      <c r="Z155" s="63" t="s">
        <v>2840</v>
      </c>
      <c r="AA155" s="63" t="s">
        <v>2943</v>
      </c>
      <c r="AB155" s="63" t="s">
        <v>2944</v>
      </c>
      <c r="AC155" s="63" t="s">
        <v>2945</v>
      </c>
      <c r="AD155" s="56">
        <v>33</v>
      </c>
    </row>
    <row r="156" spans="1:30" hidden="1">
      <c r="A156" s="43"/>
      <c r="B156" s="46" t="s">
        <v>3017</v>
      </c>
      <c r="C156" s="63" t="s">
        <v>361</v>
      </c>
      <c r="D156" s="63" t="s">
        <v>362</v>
      </c>
      <c r="E156" s="63" t="s">
        <v>363</v>
      </c>
      <c r="F156" s="63" t="s">
        <v>1491</v>
      </c>
      <c r="G156" s="63" t="s">
        <v>1492</v>
      </c>
      <c r="H156" s="63" t="s">
        <v>1493</v>
      </c>
      <c r="I156" s="63" t="s">
        <v>1846</v>
      </c>
      <c r="J156" s="63" t="s">
        <v>1847</v>
      </c>
      <c r="K156" s="63" t="s">
        <v>1848</v>
      </c>
      <c r="L156" s="63" t="s">
        <v>1951</v>
      </c>
      <c r="M156" s="63" t="s">
        <v>1952</v>
      </c>
      <c r="N156" s="63" t="s">
        <v>1953</v>
      </c>
      <c r="O156" s="63" t="s">
        <v>2306</v>
      </c>
      <c r="P156" s="63" t="s">
        <v>2307</v>
      </c>
      <c r="Q156" s="63" t="s">
        <v>2308</v>
      </c>
      <c r="R156" s="63" t="s">
        <v>2411</v>
      </c>
      <c r="S156" s="63" t="s">
        <v>2412</v>
      </c>
      <c r="T156" s="63" t="s">
        <v>2413</v>
      </c>
      <c r="U156" s="63" t="s">
        <v>2736</v>
      </c>
      <c r="V156" s="63" t="s">
        <v>2737</v>
      </c>
      <c r="W156" s="63" t="s">
        <v>2738</v>
      </c>
      <c r="X156" s="63" t="s">
        <v>2841</v>
      </c>
      <c r="Y156" s="63" t="s">
        <v>2842</v>
      </c>
      <c r="Z156" s="63" t="s">
        <v>2843</v>
      </c>
      <c r="AA156" s="63" t="s">
        <v>2946</v>
      </c>
      <c r="AB156" s="63" t="s">
        <v>2947</v>
      </c>
      <c r="AC156" s="63" t="s">
        <v>2948</v>
      </c>
      <c r="AD156" s="56">
        <v>34</v>
      </c>
    </row>
    <row r="157" spans="1:30" hidden="1">
      <c r="A157" s="43"/>
      <c r="B157" s="46" t="s">
        <v>3018</v>
      </c>
      <c r="C157" s="63" t="s">
        <v>364</v>
      </c>
      <c r="D157" s="63" t="s">
        <v>365</v>
      </c>
      <c r="E157" s="63" t="s">
        <v>366</v>
      </c>
      <c r="F157" s="63" t="s">
        <v>1494</v>
      </c>
      <c r="G157" s="63" t="s">
        <v>1495</v>
      </c>
      <c r="H157" s="63" t="s">
        <v>1496</v>
      </c>
      <c r="I157" s="63" t="s">
        <v>1849</v>
      </c>
      <c r="J157" s="63" t="s">
        <v>1850</v>
      </c>
      <c r="K157" s="63" t="s">
        <v>1851</v>
      </c>
      <c r="L157" s="63" t="s">
        <v>1954</v>
      </c>
      <c r="M157" s="63" t="s">
        <v>1955</v>
      </c>
      <c r="N157" s="63" t="s">
        <v>1956</v>
      </c>
      <c r="O157" s="63" t="s">
        <v>2309</v>
      </c>
      <c r="P157" s="63" t="s">
        <v>2310</v>
      </c>
      <c r="Q157" s="63" t="s">
        <v>2311</v>
      </c>
      <c r="R157" s="63" t="s">
        <v>2414</v>
      </c>
      <c r="S157" s="63" t="s">
        <v>2415</v>
      </c>
      <c r="T157" s="63" t="s">
        <v>2416</v>
      </c>
      <c r="U157" s="63" t="s">
        <v>2739</v>
      </c>
      <c r="V157" s="63" t="s">
        <v>2740</v>
      </c>
      <c r="W157" s="63" t="s">
        <v>2741</v>
      </c>
      <c r="X157" s="63" t="s">
        <v>2844</v>
      </c>
      <c r="Y157" s="63" t="s">
        <v>2845</v>
      </c>
      <c r="Z157" s="63" t="s">
        <v>2846</v>
      </c>
      <c r="AA157" s="63" t="s">
        <v>2949</v>
      </c>
      <c r="AB157" s="63" t="s">
        <v>2950</v>
      </c>
      <c r="AC157" s="63" t="s">
        <v>2951</v>
      </c>
      <c r="AD157" s="56">
        <v>35</v>
      </c>
    </row>
    <row r="158" spans="1:30" hidden="1">
      <c r="A158" s="49"/>
      <c r="B158" s="50"/>
      <c r="C158" s="47"/>
      <c r="D158" s="47"/>
      <c r="E158" s="47"/>
      <c r="F158" s="47"/>
      <c r="G158" s="47"/>
      <c r="H158" s="47"/>
      <c r="I158" s="47"/>
      <c r="J158" s="47"/>
      <c r="K158" s="47"/>
      <c r="L158" s="47"/>
      <c r="M158" s="47"/>
      <c r="N158" s="47"/>
      <c r="O158" s="47"/>
      <c r="P158" s="47"/>
      <c r="Q158" s="47"/>
      <c r="R158" s="47"/>
      <c r="S158" s="47"/>
      <c r="T158" s="47"/>
    </row>
    <row r="159" spans="1:30" hidden="1">
      <c r="B159" s="54"/>
      <c r="C159" s="47"/>
      <c r="D159" s="47"/>
      <c r="E159" s="47"/>
      <c r="F159" s="47"/>
      <c r="G159" s="47"/>
      <c r="H159" s="47"/>
      <c r="I159" s="47"/>
      <c r="J159" s="47"/>
      <c r="K159" s="47"/>
      <c r="L159" s="47"/>
      <c r="M159" s="47"/>
      <c r="N159" s="47"/>
      <c r="O159" s="47"/>
      <c r="P159" s="47"/>
      <c r="Q159" s="47"/>
      <c r="R159" s="47"/>
      <c r="S159" s="47"/>
      <c r="T159" s="47"/>
    </row>
    <row r="160" spans="1:30" ht="15" customHeight="1">
      <c r="B160" s="54"/>
      <c r="C160" s="47"/>
      <c r="D160" s="47"/>
      <c r="E160" s="47"/>
      <c r="F160" s="47"/>
      <c r="G160" s="47"/>
      <c r="H160" s="47"/>
      <c r="I160" s="47"/>
      <c r="J160" s="47"/>
      <c r="K160" s="47"/>
      <c r="L160" s="47"/>
      <c r="M160" s="47"/>
      <c r="N160" s="47"/>
      <c r="O160" s="47"/>
      <c r="P160" s="47"/>
      <c r="Q160" s="47"/>
      <c r="R160" s="47"/>
      <c r="S160" s="47"/>
      <c r="T160" s="47"/>
    </row>
    <row r="161" spans="3:20" ht="15" customHeight="1">
      <c r="C161" s="47"/>
      <c r="D161" s="47"/>
      <c r="E161" s="47"/>
      <c r="F161" s="47"/>
      <c r="G161" s="47"/>
      <c r="H161" s="47"/>
      <c r="I161" s="47"/>
      <c r="J161" s="47"/>
      <c r="K161" s="47"/>
      <c r="L161" s="47"/>
      <c r="M161" s="47"/>
      <c r="N161" s="47"/>
      <c r="O161" s="47"/>
      <c r="P161" s="47"/>
      <c r="Q161" s="47"/>
      <c r="R161" s="47"/>
      <c r="S161" s="47"/>
      <c r="T161" s="47"/>
    </row>
  </sheetData>
  <mergeCells count="25">
    <mergeCell ref="C10:E10"/>
    <mergeCell ref="G10:I10"/>
    <mergeCell ref="B5:K5"/>
    <mergeCell ref="B6:K6"/>
    <mergeCell ref="L6:T6"/>
    <mergeCell ref="A8:H8"/>
    <mergeCell ref="L8:R8"/>
    <mergeCell ref="R119:T119"/>
    <mergeCell ref="U119:W119"/>
    <mergeCell ref="C70:E70"/>
    <mergeCell ref="F70:H70"/>
    <mergeCell ref="I70:K70"/>
    <mergeCell ref="L70:N70"/>
    <mergeCell ref="O70:Q70"/>
    <mergeCell ref="R70:T70"/>
    <mergeCell ref="C119:E119"/>
    <mergeCell ref="F119:H119"/>
    <mergeCell ref="I119:K119"/>
    <mergeCell ref="L119:N119"/>
    <mergeCell ref="O119:Q119"/>
    <mergeCell ref="X119:Z119"/>
    <mergeCell ref="AA119:AC119"/>
    <mergeCell ref="U70:W70"/>
    <mergeCell ref="X70:Z70"/>
    <mergeCell ref="AA70:AC70"/>
  </mergeCells>
  <dataValidations count="1">
    <dataValidation type="list" allowBlank="1" showInputMessage="1" showErrorMessage="1" sqref="C10:E10" xr:uid="{FDE5B5B3-3E42-4370-9595-AE4696B66322}">
      <formula1>$B$53:$B$61</formula1>
    </dataValidation>
  </dataValidations>
  <hyperlinks>
    <hyperlink ref="F123" location="A126095762A" display="A126095762A" xr:uid="{0415FF47-5E03-4223-A618-ECC1B9BF7E50}"/>
    <hyperlink ref="G123" location="A126110882K" display="A126110882K" xr:uid="{C319DC8C-7C95-49B3-BD50-CD0E9C89961B}"/>
    <hyperlink ref="H123" location="A126103322F" display="A126103322F" xr:uid="{E75590D5-04DF-4B5F-BB9D-1249E3DCBF3B}"/>
    <hyperlink ref="F124" location="A126095718T" display="A126095718T" xr:uid="{B809F99E-BF3D-4B91-8B86-2ABD5E8BA887}"/>
    <hyperlink ref="G124" location="A126110838A" display="A126110838A" xr:uid="{C9B1602D-FFD6-47DC-AE06-ED1EF95E507D}"/>
    <hyperlink ref="H124" location="A126103278J" display="A126103278J" xr:uid="{CA565BA2-B707-4973-80B4-14F8A5D2E284}"/>
    <hyperlink ref="F125" location="A126095766K" display="A126095766K" xr:uid="{54802BB5-867B-4063-9B47-B41F2A5DD031}"/>
    <hyperlink ref="G125" location="A126110886V" display="A126110886V" xr:uid="{E4546D0E-661B-479B-827A-A581D3F9AC52}"/>
    <hyperlink ref="H125" location="A126103326R" display="A126103326R" xr:uid="{5960E58B-1798-4845-A911-7A755DF069F3}"/>
    <hyperlink ref="F126" location="A126095770A" display="A126095770A" xr:uid="{6E581615-484E-44A6-88A5-AABD57269077}"/>
    <hyperlink ref="G126" location="A126110890K" display="A126110890K" xr:uid="{4C9915EC-DA1C-45B5-BD76-1BB09529FD79}"/>
    <hyperlink ref="H126" location="A126103330F" display="A126103330F" xr:uid="{EA34689C-11C1-47FD-B6E4-0F53F41B60D8}"/>
    <hyperlink ref="F127" location="A126095722J" display="A126095722J" xr:uid="{201577F3-B50A-441B-B1D2-3C6E6E057375}"/>
    <hyperlink ref="G127" location="A126110842T" display="A126110842T" xr:uid="{6EF1E88A-FD30-47FA-A8C0-DF1CC2108829}"/>
    <hyperlink ref="H127" location="A126103282X" display="A126103282X" xr:uid="{226C30E5-8E85-4A52-8DB7-FAB038DFD76E}"/>
    <hyperlink ref="F128" location="A126095726T" display="A126095726T" xr:uid="{AF9E5ADE-C4FB-4A47-9E24-430C076F2FA5}"/>
    <hyperlink ref="G128" location="A126110846A" display="A126110846A" xr:uid="{1C9278EF-5568-4585-ACC3-E0A7EC1B5EB8}"/>
    <hyperlink ref="H128" location="A126103286J" display="A126103286J" xr:uid="{F52C4D2B-E913-4028-83DE-C87249750E16}"/>
    <hyperlink ref="F129" location="A126095750T" display="A126095750T" xr:uid="{8A3FCF75-51B6-46BA-A4FA-B1C2B378CD1D}"/>
    <hyperlink ref="G129" location="A126110870A" display="A126110870A" xr:uid="{DEE34D3A-F0F3-4B76-9856-73953CE20D18}"/>
    <hyperlink ref="H129" location="A126103310W" display="A126103310W" xr:uid="{1E1FCF4D-72AD-4586-B6BF-B6A9557D2F88}"/>
    <hyperlink ref="F130" location="A126095698V" display="A126095698V" xr:uid="{B9ADF9F1-3DC7-42F2-9F8D-670E52ED5968}"/>
    <hyperlink ref="G130" location="A126110818T" display="A126110818T" xr:uid="{9C7223AB-C582-49E1-A3AA-978F0B8D0BA3}"/>
    <hyperlink ref="H130" location="A126103258X" display="A126103258X" xr:uid="{2EF9E921-92D9-471A-BC15-C5C1A2128A69}"/>
    <hyperlink ref="F131" location="A126095774K" display="A126095774K" xr:uid="{B206862A-6D45-4378-8ECA-D1B6741FA164}"/>
    <hyperlink ref="G131" location="A126110894V" display="A126110894V" xr:uid="{4ADAA073-4A36-4161-9C93-02722ED46620}"/>
    <hyperlink ref="H131" location="A126103334R" display="A126103334R" xr:uid="{0E5C9376-9C34-4214-8825-5F802F7D3D84}"/>
    <hyperlink ref="F132" location="A126095754A" display="A126095754A" xr:uid="{A3724B9D-0808-4312-909A-38622ED2AA46}"/>
    <hyperlink ref="G132" location="A126110874K" display="A126110874K" xr:uid="{9D885708-62C2-496E-8566-C8FB6DB31CDC}"/>
    <hyperlink ref="H132" location="A126103314F" display="A126103314F" xr:uid="{090AD2B8-74FA-46DA-9328-82FEE4E01906}"/>
    <hyperlink ref="F133" location="A126095786V" display="A126095786V" xr:uid="{C67EBE99-AE49-4956-AC7E-7EF5A37A0984}"/>
    <hyperlink ref="G133" location="A126110906T" display="A126110906T" xr:uid="{80AE730C-91DC-4DE7-AD8A-93EF7AAF5F8A}"/>
    <hyperlink ref="H133" location="A126103346X" display="A126103346X" xr:uid="{EAF43639-8380-4A4E-AEC9-4004B0E0BCF5}"/>
    <hyperlink ref="F134" location="A126095702X" display="A126095702X" xr:uid="{BEAAE3B8-1F3F-48EC-B63D-86D39A40E2D8}"/>
    <hyperlink ref="G134" location="A126110822J" display="A126110822J" xr:uid="{4B6E9581-40C3-49FD-B7F7-8647D98CEF4A}"/>
    <hyperlink ref="H134" location="A126103262R" display="A126103262R" xr:uid="{7266E290-FDEF-439F-A49A-2B4B47D3C6DB}"/>
    <hyperlink ref="F135" location="A126095658A" display="A126095658A" xr:uid="{AFDFEEF7-0A48-46E5-A57C-4379CE20E93B}"/>
    <hyperlink ref="G135" location="A126110778K" display="A126110778K" xr:uid="{4F9F3C17-E370-4260-8707-A96AE9BB50F7}"/>
    <hyperlink ref="H135" location="A126103218F" display="A126103218F" xr:uid="{A7DFBB53-BD81-4934-B40F-13E5CBB3B750}"/>
    <hyperlink ref="F136" location="A126095678K" display="A126095678K" xr:uid="{3718B1EB-0786-4B40-9611-07C33DBBFC1A}"/>
    <hyperlink ref="G136" location="A126110798V" display="A126110798V" xr:uid="{D57E4FB2-0813-4D78-87DD-64F252B4B51D}"/>
    <hyperlink ref="H136" location="A126103238R" display="A126103238R" xr:uid="{04EEC787-F5C2-4397-B270-C504B95D7E72}"/>
    <hyperlink ref="F137" location="A126095730J" display="A126095730J" xr:uid="{7269DF49-0182-42CC-9DD6-DA1808256924}"/>
    <hyperlink ref="G137" location="A126110850T" display="A126110850T" xr:uid="{45EE272B-034A-408B-8B82-2B9905B4C8E1}"/>
    <hyperlink ref="H137" location="A126103290X" display="A126103290X" xr:uid="{F48B91B4-DE09-4E71-AED0-F7E6DB09C8E5}"/>
    <hyperlink ref="F138" location="A126095682A" display="A126095682A" xr:uid="{3BA1A49E-BCCA-4681-BC0C-047F71E45700}"/>
    <hyperlink ref="G138" location="A126110802X" display="A126110802X" xr:uid="{EDA0612A-24B6-4A9B-ABB7-609678463B34}"/>
    <hyperlink ref="H138" location="A126103242F" display="A126103242F" xr:uid="{CF7B5817-FE85-4F26-BD0E-2152076EBCD0}"/>
    <hyperlink ref="F139" location="A126095734T" display="A126095734T" xr:uid="{E65BCA16-7075-4D68-9429-390B5F9CA71D}"/>
    <hyperlink ref="G139" location="A126110854A" display="A126110854A" xr:uid="{CEDC7B7E-2A72-4A11-99DE-81B274F05883}"/>
    <hyperlink ref="H139" location="A126103294J" display="A126103294J" xr:uid="{64E834D9-BDA1-436E-963E-313415EA9C98}"/>
    <hyperlink ref="F140" location="A126095738A" display="A126095738A" xr:uid="{00FFE637-BBB5-4148-9017-1FE1A8708886}"/>
    <hyperlink ref="G140" location="A126110858K" display="A126110858K" xr:uid="{2B867BEE-EC69-4652-850E-E501557BC38A}"/>
    <hyperlink ref="H140" location="A126103298T" display="A126103298T" xr:uid="{0A14EEEA-8DA6-4D7C-A93D-439CEE0AF734}"/>
    <hyperlink ref="F141" location="A126095790K" display="A126095790K" xr:uid="{73E72855-0426-42CF-8C21-E425D34DDB3E}"/>
    <hyperlink ref="G141" location="A126110910J" display="A126110910J" xr:uid="{2C5BBA19-3FE1-4694-BC87-3D9E22137C48}"/>
    <hyperlink ref="H141" location="A126103350R" display="A126103350R" xr:uid="{A57FADFF-B4ED-4B34-AC71-EFD1AB2D4FF6}"/>
    <hyperlink ref="F142" location="A126095662T" display="A126095662T" xr:uid="{5F0AB3F1-AC4D-4C6E-BEAC-1E6FAC68FBD3}"/>
    <hyperlink ref="G142" location="A126110782A" display="A126110782A" xr:uid="{4C64C8E1-D403-48E1-AACD-77AA3682C344}"/>
    <hyperlink ref="H142" location="A126103222W" display="A126103222W" xr:uid="{1686ADD7-3714-4188-A4FB-683796D10307}"/>
    <hyperlink ref="F143" location="A126095778V" display="A126095778V" xr:uid="{252F4196-9E90-4D88-840A-228CFB8F1CEE}"/>
    <hyperlink ref="G143" location="A126110898C" display="A126110898C" xr:uid="{9C0C1FF4-4C25-4ED8-8EC1-8DE23C274EF3}"/>
    <hyperlink ref="H143" location="A126103338X" display="A126103338X" xr:uid="{D4D837A5-33C4-4C8C-9E29-6E3417A83779}"/>
    <hyperlink ref="F144" location="A126095782K" display="A126095782K" xr:uid="{3270602C-91F2-4188-84C0-47EC532CC17F}"/>
    <hyperlink ref="G144" location="A126110902J" display="A126110902J" xr:uid="{D42962D6-56B0-4249-B57C-0B3D60D603DE}"/>
    <hyperlink ref="H144" location="A126103342R" display="A126103342R" xr:uid="{6A2DF014-6831-4DEC-A090-FEE7CECCB5BC}"/>
    <hyperlink ref="F145" location="A126095670T" display="A126095670T" xr:uid="{031811CB-2DE2-499F-8EEE-A6B8D2CA5DF2}"/>
    <hyperlink ref="G145" location="A126110790A" display="A126110790A" xr:uid="{40318C6B-762D-4692-8E52-987B306DC9D7}"/>
    <hyperlink ref="H145" location="A126103230W" display="A126103230W" xr:uid="{AC58E4AE-46A7-46F6-B21A-A1559173493A}"/>
    <hyperlink ref="F146" location="A126095706J" display="A126095706J" xr:uid="{580A8487-B60D-457C-AF54-E51596AF6CDB}"/>
    <hyperlink ref="G146" location="A126110826T" display="A126110826T" xr:uid="{E5D7F5EC-D77B-46E7-AAF7-BB2344E515A2}"/>
    <hyperlink ref="H146" location="A126103266X" display="A126103266X" xr:uid="{46926661-F9AE-4BD0-8E0B-A0CF8DF7CBC2}"/>
    <hyperlink ref="F147" location="A126095742T" display="A126095742T" xr:uid="{1D59E79F-9CFF-488C-9634-62BBBC7510FA}"/>
    <hyperlink ref="G147" location="A126110862A" display="A126110862A" xr:uid="{13F5B441-9D5F-49C1-88C2-CA617AE3DFB5}"/>
    <hyperlink ref="H147" location="A126103302W" display="A126103302W" xr:uid="{2DB45C3F-B594-4F32-BD1A-FA2C3310D636}"/>
    <hyperlink ref="F148" location="A126095794V" display="A126095794V" xr:uid="{27907145-D267-47A4-9B48-03DC4452C98F}"/>
    <hyperlink ref="G148" location="A126110914T" display="A126110914T" xr:uid="{82B5F82A-0440-42E0-B8A7-25B23D6701C6}"/>
    <hyperlink ref="H148" location="A126103354X" display="A126103354X" xr:uid="{20D8AA57-75B2-4C7D-AA0A-4A4EF7AF776E}"/>
    <hyperlink ref="F149" location="A126095666A" display="A126095666A" xr:uid="{777EA48E-4605-4F82-83D8-957FE9662B38}"/>
    <hyperlink ref="G149" location="A126110786K" display="A126110786K" xr:uid="{1BBB370E-EFE0-4FB4-8820-185CA336EB57}"/>
    <hyperlink ref="H149" location="A126103226F" display="A126103226F" xr:uid="{7BAD9265-0340-4CFA-B7E0-50C97B294346}"/>
    <hyperlink ref="F150" location="A126095746A" display="A126095746A" xr:uid="{B7BAFEF2-98B7-44E9-884C-51A3487E5CB5}"/>
    <hyperlink ref="G150" location="A126110866K" display="A126110866K" xr:uid="{9AF76480-BCA0-4481-A804-ECB6203D3B50}"/>
    <hyperlink ref="H150" location="A126103306F" display="A126103306F" xr:uid="{022A2299-C950-4E9A-9048-13289B3ADFD4}"/>
    <hyperlink ref="F151" location="A126095758K" display="A126095758K" xr:uid="{6732DBA4-0D21-475D-B101-34116B7D25E9}"/>
    <hyperlink ref="G151" location="A126110878V" display="A126110878V" xr:uid="{B4060D37-A0C2-4A35-AB78-7F6CB995C712}"/>
    <hyperlink ref="H151" location="A126103318R" display="A126103318R" xr:uid="{AA9C1473-D3E6-48E2-9518-2EB388572A25}"/>
    <hyperlink ref="F152" location="A126095690A" display="A126095690A" xr:uid="{62425037-EE05-4126-9B56-C4C98E5DC289}"/>
    <hyperlink ref="G152" location="A126110810X" display="A126110810X" xr:uid="{037CC410-88D3-4D62-8B52-410F04230E14}"/>
    <hyperlink ref="H152" location="A126103250F" display="A126103250F" xr:uid="{883D228F-85E6-4B29-BE22-6E6E3B133FCB}"/>
    <hyperlink ref="F153" location="A126095674A" display="A126095674A" xr:uid="{CC368EE1-D9AE-4DA7-B0D0-E413BEF0B5FB}"/>
    <hyperlink ref="G153" location="A126110794K" display="A126110794K" xr:uid="{CFAB06B8-C3AE-481B-A8B5-61B83C13A9C4}"/>
    <hyperlink ref="H153" location="A126103234F" display="A126103234F" xr:uid="{843D8C74-E62A-44B6-9BDA-5A622C022BC3}"/>
    <hyperlink ref="F154" location="A126095710X" display="A126095710X" xr:uid="{6F4540D3-8EE6-45F7-A6B0-5BDB2A5C1ED9}"/>
    <hyperlink ref="G154" location="A126110830J" display="A126110830J" xr:uid="{D4686962-151A-44F4-8917-7600B625D233}"/>
    <hyperlink ref="H154" location="A126103270R" display="A126103270R" xr:uid="{DFCEE19A-2347-457C-B2C5-73A473DF3A6E}"/>
    <hyperlink ref="F155" location="A126095686K" display="A126095686K" xr:uid="{26F0664A-51AC-48CF-8557-8D9CF33B3AA9}"/>
    <hyperlink ref="G155" location="A126110806J" display="A126110806J" xr:uid="{931EAC10-E105-4060-9CB5-8D98E1C1472A}"/>
    <hyperlink ref="H155" location="A126103246R" display="A126103246R" xr:uid="{D828D1D8-4BAF-4254-BB29-67B2BA50A761}"/>
    <hyperlink ref="F156" location="A126095714J" display="A126095714J" xr:uid="{D28136C7-8CEF-49E2-B56A-80A674123383}"/>
    <hyperlink ref="G156" location="A126110834T" display="A126110834T" xr:uid="{BF5763EE-E4A9-45A0-B419-BA6ADED3C96B}"/>
    <hyperlink ref="H156" location="A126103274X" display="A126103274X" xr:uid="{10C23778-6599-4ACA-B2FD-ACE37FB7C308}"/>
    <hyperlink ref="F157" location="A126095694K" display="A126095694K" xr:uid="{DCDE8149-2A96-44D7-9AF9-C4FA1A78F57A}"/>
    <hyperlink ref="G157" location="A126110814J" display="A126110814J" xr:uid="{2144081A-EA2E-4617-89EB-A08D2BD073A5}"/>
    <hyperlink ref="H157" location="A126103254R" display="A126103254R" xr:uid="{9CF0067A-F8C8-4C21-BA34-E83B080AEB1D}"/>
    <hyperlink ref="I123" location="A126095202C" display="A126095202C" xr:uid="{2E76FCB2-6D1F-46E3-A12E-327E26995D3A}"/>
    <hyperlink ref="J123" location="A126110322L" display="A126110322L" xr:uid="{ABC0D5B3-702A-4F31-B916-2B662B199E17}"/>
    <hyperlink ref="K123" location="A126102762T" display="A126102762T" xr:uid="{8837391B-E1BC-4B63-B5C3-9B77D486957C}"/>
    <hyperlink ref="I124" location="A126095158F" display="A126095158F" xr:uid="{77DE2774-2AFD-45A2-A527-CD555B49FA60}"/>
    <hyperlink ref="J124" location="A126110278R" display="A126110278R" xr:uid="{352F01B1-56ED-4B74-BFB5-894DCB585761}"/>
    <hyperlink ref="K124" location="A126102718J" display="A126102718J" xr:uid="{7CADAFF3-6A14-4883-9337-42157D9606A9}"/>
    <hyperlink ref="I125" location="A126095206L" display="A126095206L" xr:uid="{9A7BD842-A829-4894-89DD-BF0C7DCE5EF8}"/>
    <hyperlink ref="J125" location="A126110326W" display="A126110326W" xr:uid="{3FC9E142-3DFA-421F-9A8A-FAF92FBDAD33}"/>
    <hyperlink ref="K125" location="A126102766A" display="A126102766A" xr:uid="{02F63287-F89B-4C68-A0EF-5771390B2FBF}"/>
    <hyperlink ref="I126" location="A126095210C" display="A126095210C" xr:uid="{B094E77F-CFF9-44D9-A040-4210D0FF87B7}"/>
    <hyperlink ref="J126" location="A126110330L" display="A126110330L" xr:uid="{BBB23CD0-2FEB-448D-98E0-E78BBCD00154}"/>
    <hyperlink ref="K126" location="A126102770T" display="A126102770T" xr:uid="{CB329096-6C10-4109-B08B-879816035129}"/>
    <hyperlink ref="I127" location="A126095162W" display="A126095162W" xr:uid="{4D85CBFF-1880-40C8-8AD4-587E649A7EAF}"/>
    <hyperlink ref="J127" location="A126110282F" display="A126110282F" xr:uid="{67443309-890B-4CD7-970E-369A142C687F}"/>
    <hyperlink ref="K127" location="A126102722X" display="A126102722X" xr:uid="{A251E5C7-656C-40A9-8E3B-EE35369465E6}"/>
    <hyperlink ref="I128" location="A126095166F" display="A126095166F" xr:uid="{45B4C1B0-6BB4-4947-857D-754622EB61AD}"/>
    <hyperlink ref="J128" location="A126110286R" display="A126110286R" xr:uid="{42ECA0C2-DF23-4D32-BD74-40594B6468FC}"/>
    <hyperlink ref="K128" location="A126102726J" display="A126102726J" xr:uid="{455530D1-4756-4727-9ED4-DB86DF576258}"/>
    <hyperlink ref="I129" location="A126095190F" display="A126095190F" xr:uid="{3D79A6F7-28D3-46D0-9C3B-966A64301787}"/>
    <hyperlink ref="J129" location="A126110310C" display="A126110310C" xr:uid="{A761CC8F-3AEF-4E16-95EE-5AE2E4467B2B}"/>
    <hyperlink ref="K129" location="A126102750J" display="A126102750J" xr:uid="{F754F29D-47C7-4E79-905B-063FF66DC898}"/>
    <hyperlink ref="I130" location="A126095138W" display="A126095138W" xr:uid="{28A197BC-3CF0-4674-BAE6-78513AE4707C}"/>
    <hyperlink ref="J130" location="A126110258F" display="A126110258F" xr:uid="{6C91CC05-2E54-458D-9BCB-2D3723546162}"/>
    <hyperlink ref="K130" location="A126102698K" display="A126102698K" xr:uid="{0405C29A-2FD6-465F-BB60-32E824DB90A4}"/>
    <hyperlink ref="I131" location="A126095214L" display="A126095214L" xr:uid="{D83AE69F-7A00-4C9C-BD6C-51C55D66DAC2}"/>
    <hyperlink ref="J131" location="A126110334W" display="A126110334W" xr:uid="{BDA7FFB1-85A7-4A8F-8670-A04F5B3C383F}"/>
    <hyperlink ref="K131" location="A126102774A" display="A126102774A" xr:uid="{55885BE2-30D0-49CF-B0C0-681B20556953}"/>
    <hyperlink ref="I132" location="A126095194R" display="A126095194R" xr:uid="{CCE12A9C-298D-4FC7-8B50-D89CAB3DD003}"/>
    <hyperlink ref="J132" location="A126110314L" display="A126110314L" xr:uid="{A9E6EF8F-6EC7-452D-8CCD-1D92B3E90FEC}"/>
    <hyperlink ref="K132" location="A126102754T" display="A126102754T" xr:uid="{8C7E812E-A4AD-4FDC-B4E5-68467561C7E4}"/>
    <hyperlink ref="I133" location="A126095226W" display="A126095226W" xr:uid="{C635C6A9-E123-4CC3-84C4-679AF8B6C1FF}"/>
    <hyperlink ref="J133" location="A126110346F" display="A126110346F" xr:uid="{17911D7F-1CA9-4507-9A7D-2C7426F0FEE5}"/>
    <hyperlink ref="K133" location="A126102786K" display="A126102786K" xr:uid="{E9DB21FC-AABA-4E5A-90B8-F6F4352B12B2}"/>
    <hyperlink ref="I134" location="A126095142L" display="A126095142L" xr:uid="{927FBC51-169E-4D39-977F-00769A10D839}"/>
    <hyperlink ref="J134" location="A126110262W" display="A126110262W" xr:uid="{56A3FC55-E589-418B-B224-6F6EC7006CB9}"/>
    <hyperlink ref="K134" location="A126102702R" display="A126102702R" xr:uid="{F0D82D64-9F07-4E56-B028-6582016FC335}"/>
    <hyperlink ref="I135" location="A126095098R" display="A126095098R" xr:uid="{4E05795E-1EC4-4D09-9AFF-A66336C16FA1}"/>
    <hyperlink ref="J135" location="A126110218L" display="A126110218L" xr:uid="{99C87FC7-2F4F-4BA0-B8C4-AC95A645B042}"/>
    <hyperlink ref="K135" location="A126102658T" display="A126102658T" xr:uid="{831758CC-A503-4AD8-A3DB-C8E5B7939A76}"/>
    <hyperlink ref="I136" location="A126095118L" display="A126095118L" xr:uid="{DE593AA8-D210-4911-991F-4F5FE0B10976}"/>
    <hyperlink ref="J136" location="A126110238W" display="A126110238W" xr:uid="{6B5C6CB9-1B38-49F3-B7D4-2421CB49BF54}"/>
    <hyperlink ref="K136" location="A126102678A" display="A126102678A" xr:uid="{83672C28-BF40-4052-A02F-7499C4DF169F}"/>
    <hyperlink ref="I137" location="A126095170W" display="A126095170W" xr:uid="{9745439E-609F-43D3-ACC5-0D58943BA1CD}"/>
    <hyperlink ref="J137" location="A126110290F" display="A126110290F" xr:uid="{49181434-6E08-4C2D-951D-067D6BA57421}"/>
    <hyperlink ref="K137" location="A126102730X" display="A126102730X" xr:uid="{1A664340-6A58-454A-A816-C2A261F44DD6}"/>
    <hyperlink ref="I138" location="A126095122C" display="A126095122C" xr:uid="{4F214F57-F5AC-45EB-A57C-AFA94E37C1F6}"/>
    <hyperlink ref="J138" location="A126110242L" display="A126110242L" xr:uid="{8D5636CA-557C-4CEA-A46D-C9A7C2B9F814}"/>
    <hyperlink ref="K138" location="A126102682T" display="A126102682T" xr:uid="{D9F8A93E-11DE-4D11-8BEF-CC912C74C779}"/>
    <hyperlink ref="I139" location="A126095174F" display="A126095174F" xr:uid="{E9A0FE08-56D2-4C32-8169-C04E34CAB50D}"/>
    <hyperlink ref="J139" location="A126110294R" display="A126110294R" xr:uid="{4BCA0364-6FC0-4833-8829-04EB21F562FD}"/>
    <hyperlink ref="K139" location="A126102734J" display="A126102734J" xr:uid="{17DCAA6D-EC1A-4868-BAD8-376809A7A04B}"/>
    <hyperlink ref="I140" location="A126095178R" display="A126095178R" xr:uid="{D7F419FF-1087-485D-9F23-900905F27893}"/>
    <hyperlink ref="J140" location="A126110298X" display="A126110298X" xr:uid="{1FB01995-8A19-4C61-B84C-69DCD4C7B848}"/>
    <hyperlink ref="K140" location="A126102738T" display="A126102738T" xr:uid="{E66DC9F2-10DB-4807-AA03-36D4E03FB794}"/>
    <hyperlink ref="I141" location="A126095230L" display="A126095230L" xr:uid="{3F98BD60-9FCE-4339-9249-4DE659A19AB2}"/>
    <hyperlink ref="J141" location="A126110350W" display="A126110350W" xr:uid="{F95F66FA-FA82-4B45-A02C-FA7971349313}"/>
    <hyperlink ref="K141" location="A126102790A" display="A126102790A" xr:uid="{05A1CC55-C768-4F0F-9B5B-619495AF3A95}"/>
    <hyperlink ref="I142" location="A126095102V" display="A126095102V" xr:uid="{52259A48-D900-4D9F-8C99-BB13AB8E9056}"/>
    <hyperlink ref="J142" location="A126110222C" display="A126110222C" xr:uid="{BA4711D1-C0F6-4241-922E-212AB017F079}"/>
    <hyperlink ref="K142" location="A126102662J" display="A126102662J" xr:uid="{F11ECFC8-5C62-415E-8D15-D64CC615FCA4}"/>
    <hyperlink ref="I143" location="A126095218W" display="A126095218W" xr:uid="{DBB888B6-AC13-4CDD-8D73-332974DA1707}"/>
    <hyperlink ref="J143" location="A126110338F" display="A126110338F" xr:uid="{748E708C-8720-4BFB-B810-9BBD9F712230}"/>
    <hyperlink ref="K143" location="A126102778K" display="A126102778K" xr:uid="{DE4DCFE5-35B7-487C-9655-D1AAAF8831AF}"/>
    <hyperlink ref="I144" location="A126095222L" display="A126095222L" xr:uid="{E6F24735-A6AA-496B-A154-9D36C1B0F9E1}"/>
    <hyperlink ref="J144" location="A126110342W" display="A126110342W" xr:uid="{B3453216-F62B-46F0-A273-86F95F9A7EB6}"/>
    <hyperlink ref="K144" location="A126102782A" display="A126102782A" xr:uid="{DF743AB9-D243-4A16-AEEE-B029978DF585}"/>
    <hyperlink ref="I145" location="A126095110V" display="A126095110V" xr:uid="{33EDDDAA-7CE7-468F-B185-E397EB168F1C}"/>
    <hyperlink ref="J145" location="A126110230C" display="A126110230C" xr:uid="{AECDEE66-F1D3-40CC-BC77-58DEF615BD76}"/>
    <hyperlink ref="K145" location="A126102670J" display="A126102670J" xr:uid="{E4430FD5-F523-427F-B468-1C9D51ADB0FA}"/>
    <hyperlink ref="I146" location="A126095146W" display="A126095146W" xr:uid="{0377FE4E-5FA9-487D-94B2-1B859B2190EB}"/>
    <hyperlink ref="J146" location="A126110266F" display="A126110266F" xr:uid="{C7A6B213-5E5E-4E33-AE31-11E124EE3152}"/>
    <hyperlink ref="K146" location="A126102706X" display="A126102706X" xr:uid="{87E7A28D-4746-4FE4-A8BC-1D5077CC22A0}"/>
    <hyperlink ref="I147" location="A126095182F" display="A126095182F" xr:uid="{136BDD99-2DD5-48F3-8AAB-9AC4C08F3950}"/>
    <hyperlink ref="J147" location="A126110302C" display="A126110302C" xr:uid="{9A3D88F0-5F0F-4FEA-9117-851609100665}"/>
    <hyperlink ref="K147" location="A126102742J" display="A126102742J" xr:uid="{B9E8EBD6-B805-4FC7-8170-394B68C3532D}"/>
    <hyperlink ref="I148" location="A126095234W" display="A126095234W" xr:uid="{0B9D685D-02B6-4869-8FAA-724F1EFA9249}"/>
    <hyperlink ref="J148" location="A126110354F" display="A126110354F" xr:uid="{AC088343-5575-4FED-B952-11DA5E129920}"/>
    <hyperlink ref="K148" location="A126102794K" display="A126102794K" xr:uid="{23630E87-CB24-48DA-9999-55DC6929FC03}"/>
    <hyperlink ref="I149" location="A126095106C" display="A126095106C" xr:uid="{2CA5D804-5F20-49DB-8E99-217C5E4C6393}"/>
    <hyperlink ref="J149" location="A126110226L" display="A126110226L" xr:uid="{4A41E744-C2A3-40C5-9EE0-1D25737D7767}"/>
    <hyperlink ref="K149" location="A126102666T" display="A126102666T" xr:uid="{3CE214CC-0252-4A1D-BF3A-6C8180F9B170}"/>
    <hyperlink ref="I150" location="A126095186R" display="A126095186R" xr:uid="{D7CEE2FD-7EA6-45D7-9520-C691C67D1E43}"/>
    <hyperlink ref="J150" location="A126110306L" display="A126110306L" xr:uid="{E96A26A7-441E-4843-A8B5-EFF7E23816FC}"/>
    <hyperlink ref="K150" location="A126102746T" display="A126102746T" xr:uid="{CE2AC6F9-5465-47C1-BA3E-61B2CB774F04}"/>
    <hyperlink ref="I151" location="A126095198X" display="A126095198X" xr:uid="{1B6E3405-43D1-4040-BC6B-725042D05571}"/>
    <hyperlink ref="J151" location="A126110318W" display="A126110318W" xr:uid="{E4055A52-F8FB-48A0-BD7E-9DB051C94FD2}"/>
    <hyperlink ref="K151" location="A126102758A" display="A126102758A" xr:uid="{57EF8A2C-8309-4C09-8004-92305AF2CD60}"/>
    <hyperlink ref="I152" location="A126095130C" display="A126095130C" xr:uid="{A8E06BD9-2744-42BD-BCE6-D822B97AA283}"/>
    <hyperlink ref="J152" location="A126110250L" display="A126110250L" xr:uid="{D2983E40-10B6-4D43-8FB5-A0F3C3808ADF}"/>
    <hyperlink ref="K152" location="A126102690T" display="A126102690T" xr:uid="{B289275A-A4DA-4BA8-9214-E896D9677C2F}"/>
    <hyperlink ref="I153" location="A126095114C" display="A126095114C" xr:uid="{6BDDAB3E-8A2B-45BC-B7C7-60F0270A89E0}"/>
    <hyperlink ref="J153" location="A126110234L" display="A126110234L" xr:uid="{EB9615D9-70A5-4A5F-8E58-06B36E69BF04}"/>
    <hyperlink ref="K153" location="A126102674T" display="A126102674T" xr:uid="{DF8CAB28-A57B-4823-B05B-BF99E787742A}"/>
    <hyperlink ref="I154" location="A126095150L" display="A126095150L" xr:uid="{45A92890-35A3-4550-9AF3-C2ADF8883C81}"/>
    <hyperlink ref="J154" location="A126110270W" display="A126110270W" xr:uid="{72763593-FACC-4784-B22C-DF37110D919F}"/>
    <hyperlink ref="K154" location="A126102710R" display="A126102710R" xr:uid="{F5BA9124-973D-4768-8141-7B7FBBF77E45}"/>
    <hyperlink ref="I155" location="A126095126L" display="A126095126L" xr:uid="{150C67B9-A0C9-4FC9-AE90-88D45E1376DB}"/>
    <hyperlink ref="J155" location="A126110246W" display="A126110246W" xr:uid="{C10CF9E5-3716-4E99-8FD0-F4543D73DB7F}"/>
    <hyperlink ref="K155" location="A126102686A" display="A126102686A" xr:uid="{5E9722FE-92A7-4320-BA2E-CB6F8301A08D}"/>
    <hyperlink ref="I156" location="A126095154W" display="A126095154W" xr:uid="{EF591990-616E-4530-9F2F-F93C08BEE881}"/>
    <hyperlink ref="J156" location="A126110274F" display="A126110274F" xr:uid="{826608A5-E8F0-4099-B5F0-FE4790BD33BB}"/>
    <hyperlink ref="K156" location="A126102714X" display="A126102714X" xr:uid="{943F1EC6-5A04-418E-A382-4818B52D801C}"/>
    <hyperlink ref="I157" location="A126095134L" display="A126095134L" xr:uid="{19C6EA31-598C-486D-933D-BBCB6B90B090}"/>
    <hyperlink ref="J157" location="A126110254W" display="A126110254W" xr:uid="{81801CF8-F7A8-4462-9DDC-E46854673C7E}"/>
    <hyperlink ref="K157" location="A126102694A" display="A126102694A" xr:uid="{7C7B7E54-40DC-4C95-9120-01A975605E1A}"/>
    <hyperlink ref="L123" location="A126095902T" display="A126095902T" xr:uid="{E2F4DCBD-FEC3-493F-A6ED-C11E9492E0AE}"/>
    <hyperlink ref="M123" location="A126111022C" display="A126111022C" xr:uid="{119B47C3-2A5A-458D-A518-ED25E0CFA3F9}"/>
    <hyperlink ref="N123" location="A126103462J" display="A126103462J" xr:uid="{08D40B43-D21E-47CB-8B2A-C42951979343}"/>
    <hyperlink ref="L124" location="A126095858V" display="A126095858V" xr:uid="{A703BBFF-7880-4392-AFAF-0D9E8A35462F}"/>
    <hyperlink ref="M124" location="A126110978C" display="A126110978C" xr:uid="{D52E07A4-F2FF-462B-B08A-F02281E24A5B}"/>
    <hyperlink ref="N124" location="A126103418X" display="A126103418X" xr:uid="{4AA31411-1C70-41F8-B28F-AF8BCF3242A3}"/>
    <hyperlink ref="L125" location="A126095906A" display="A126095906A" xr:uid="{E19B5B42-3BDB-4D26-ACB3-2DFD3B3FC7B6}"/>
    <hyperlink ref="M125" location="A126111026L" display="A126111026L" xr:uid="{71D6F241-52EF-41D6-B22B-3473A8AE31C4}"/>
    <hyperlink ref="N125" location="A126103466T" display="A126103466T" xr:uid="{45A914C0-EAA2-41BE-BEFA-3F8BF761BC6B}"/>
    <hyperlink ref="L126" location="A126095910T" display="A126095910T" xr:uid="{324B4A2A-34BA-4EC2-A6B6-802EE9366C27}"/>
    <hyperlink ref="M126" location="A126111030C" display="A126111030C" xr:uid="{25F24E1A-F0B2-48DA-BAA5-1FD3A253505E}"/>
    <hyperlink ref="N126" location="A126103470J" display="A126103470J" xr:uid="{1816DAA6-8CEB-41F0-84AD-3EE3A1000F53}"/>
    <hyperlink ref="L127" location="A126095862K" display="A126095862K" xr:uid="{E038FECF-16E3-4FE2-90CB-0989BE419D60}"/>
    <hyperlink ref="M127" location="A126110982V" display="A126110982V" xr:uid="{85296668-03C3-4D4A-868E-ED37D1CDA372}"/>
    <hyperlink ref="N127" location="A126103422R" display="A126103422R" xr:uid="{3A19199E-ECD8-4F64-9BF8-0DEB2A5EB55C}"/>
    <hyperlink ref="L128" location="A126095866V" display="A126095866V" xr:uid="{C220331E-6DF9-41EC-BE10-5523063D5494}"/>
    <hyperlink ref="M128" location="A126110986C" display="A126110986C" xr:uid="{B06595C9-66C8-4424-8563-20C302249211}"/>
    <hyperlink ref="N128" location="A126103426X" display="A126103426X" xr:uid="{18035097-3401-4884-95A2-43B362768222}"/>
    <hyperlink ref="L129" location="A126095890V" display="A126095890V" xr:uid="{52B69A8E-00EF-4536-A647-FE09CDDB8359}"/>
    <hyperlink ref="M129" location="A126111010V" display="A126111010V" xr:uid="{7FDA6DA9-CC85-4BE8-A16D-A5CAD7F30F97}"/>
    <hyperlink ref="N129" location="A126103450X" display="A126103450X" xr:uid="{9CC53DF6-8CB3-4BE9-96B6-8CF6721F9DF9}"/>
    <hyperlink ref="L130" location="A126095838K" display="A126095838K" xr:uid="{8F965734-773E-4DEC-A287-AA8CD9172181}"/>
    <hyperlink ref="M130" location="A126110958V" display="A126110958V" xr:uid="{64F2B932-B666-4466-8FFD-9FBB71F7F66D}"/>
    <hyperlink ref="N130" location="A126103398A" display="A126103398A" xr:uid="{9528973F-5C29-4769-97A8-A1C4C5B959CE}"/>
    <hyperlink ref="L131" location="A126095914A" display="A126095914A" xr:uid="{EC7D287A-6E4C-4B2E-BED7-F60F47857173}"/>
    <hyperlink ref="M131" location="A126111034L" display="A126111034L" xr:uid="{F7D07B1F-65E5-4EEC-A872-C3F6EA9EA984}"/>
    <hyperlink ref="N131" location="A126103474T" display="A126103474T" xr:uid="{D1FD9782-0FA4-4E34-9342-BCCEAA8E533B}"/>
    <hyperlink ref="L132" location="A126095894C" display="A126095894C" xr:uid="{932DC79E-F4D8-430F-849A-B5AE1C2112A1}"/>
    <hyperlink ref="M132" location="A126111014C" display="A126111014C" xr:uid="{D152E611-7661-493D-A9A3-92CA0EC38B35}"/>
    <hyperlink ref="N132" location="A126103454J" display="A126103454J" xr:uid="{87ACC4D4-FC3A-44EE-A8FE-0B94E03AB7B4}"/>
    <hyperlink ref="L133" location="A126095926K" display="A126095926K" xr:uid="{0D7A7E60-2E5C-426D-8594-867D1A700F80}"/>
    <hyperlink ref="M133" location="A126111046W" display="A126111046W" xr:uid="{D1299F17-B5A5-4D0D-BD71-1BDD4EE56A20}"/>
    <hyperlink ref="N133" location="A126103486A" display="A126103486A" xr:uid="{5D26E55D-C4EB-4E21-8B23-FCEE7542F773}"/>
    <hyperlink ref="L134" location="A126095842A" display="A126095842A" xr:uid="{64CCA04F-7EA1-4BE3-B4FB-649E27888D54}"/>
    <hyperlink ref="M134" location="A126110962K" display="A126110962K" xr:uid="{8B73EDCC-1AEE-4138-A64C-B00919061879}"/>
    <hyperlink ref="N134" location="A126103402F" display="A126103402F" xr:uid="{BA1F8DE9-A267-4987-9FEF-B5136A1A02C0}"/>
    <hyperlink ref="L135" location="A126095798C" display="A126095798C" xr:uid="{708D5762-8535-48AA-B452-3BEC8862C7A1}"/>
    <hyperlink ref="M135" location="A126110918A" display="A126110918A" xr:uid="{1A14B0D4-EE22-4C28-99F3-AA4446451A0F}"/>
    <hyperlink ref="N135" location="A126103358J" display="A126103358J" xr:uid="{6F214764-C7A2-4499-AFFB-E9402FB20CBC}"/>
    <hyperlink ref="L136" location="A126095818A" display="A126095818A" xr:uid="{B117369B-7374-4A2D-9180-C117D4E6E98C}"/>
    <hyperlink ref="M136" location="A126110938K" display="A126110938K" xr:uid="{E2547E8F-1A45-491D-8DE6-A428CC20FD55}"/>
    <hyperlink ref="N136" location="A126103378T" display="A126103378T" xr:uid="{99367334-884A-4126-98FF-9E80ACF8A1A7}"/>
    <hyperlink ref="L137" location="A126095870K" display="A126095870K" xr:uid="{7D35851E-54CB-4825-BAEB-A882879B4E4C}"/>
    <hyperlink ref="M137" location="A126110990V" display="A126110990V" xr:uid="{2C288D30-8903-4573-8EBF-56E8FB93381C}"/>
    <hyperlink ref="N137" location="A126103430R" display="A126103430R" xr:uid="{01AA9E5F-5EC3-45F7-943B-1E9BD6D4860D}"/>
    <hyperlink ref="L138" location="A126095822T" display="A126095822T" xr:uid="{762B312E-58FD-41F1-BCA9-350BA98CB6C8}"/>
    <hyperlink ref="M138" location="A126110942A" display="A126110942A" xr:uid="{DCADCA7F-6824-4B72-B33B-CBB7C32300E8}"/>
    <hyperlink ref="N138" location="A126103382J" display="A126103382J" xr:uid="{85D8363D-0BCA-491C-AC0A-0BB1E3F78772}"/>
    <hyperlink ref="L139" location="A126095874V" display="A126095874V" xr:uid="{37B7540E-01EC-4346-9803-12CA1D8AF878}"/>
    <hyperlink ref="M139" location="A126110994C" display="A126110994C" xr:uid="{74A2AA67-5786-4001-8B50-CD2739495E41}"/>
    <hyperlink ref="N139" location="A126103434X" display="A126103434X" xr:uid="{DE9443F3-C110-4F44-9243-0D6BBC1C2E84}"/>
    <hyperlink ref="L140" location="A126095878C" display="A126095878C" xr:uid="{55EF3242-76F9-4D55-A98A-81A4C5769386}"/>
    <hyperlink ref="M140" location="A126110998L" display="A126110998L" xr:uid="{A49744C4-60A6-4AC3-8A78-D8C97829FD19}"/>
    <hyperlink ref="N140" location="A126103438J" display="A126103438J" xr:uid="{355CBFDC-447D-479E-BF07-CE24BF5DAC32}"/>
    <hyperlink ref="L141" location="A126095930A" display="A126095930A" xr:uid="{EB64CD23-DE17-44B4-88B3-BEDA86989E34}"/>
    <hyperlink ref="M141" location="A126111050L" display="A126111050L" xr:uid="{15C27265-D11F-4DB6-934B-7FF6DD24D4CE}"/>
    <hyperlink ref="N141" location="A126103490T" display="A126103490T" xr:uid="{A8B0F6CC-BC06-479F-83DB-08B8654BC78F}"/>
    <hyperlink ref="L142" location="A126095802J" display="A126095802J" xr:uid="{75857508-456A-43EF-885D-F39B3295906D}"/>
    <hyperlink ref="M142" location="A126110922T" display="A126110922T" xr:uid="{5D1B5C71-8B7E-42CA-9138-BA97E4B06126}"/>
    <hyperlink ref="N142" location="A126103362X" display="A126103362X" xr:uid="{81491D9F-3144-49CD-B010-4D2F1ABD8C68}"/>
    <hyperlink ref="L143" location="A126095918K" display="A126095918K" xr:uid="{D935C518-09D8-4869-84AB-C902142DE09E}"/>
    <hyperlink ref="M143" location="A126111038W" display="A126111038W" xr:uid="{4583326F-1C65-4761-8C95-3DED87E89895}"/>
    <hyperlink ref="N143" location="A126103478A" display="A126103478A" xr:uid="{9476313F-7BDD-4FE3-981F-31E255874FE0}"/>
    <hyperlink ref="L144" location="A126095922A" display="A126095922A" xr:uid="{82B26CA4-C8B1-4794-8C88-F3A0732B141A}"/>
    <hyperlink ref="M144" location="A126111042L" display="A126111042L" xr:uid="{22E1E3B0-45CE-435A-9C18-FF2A3A13B8AB}"/>
    <hyperlink ref="N144" location="A126103482T" display="A126103482T" xr:uid="{F57E87C4-591C-458A-99CC-C425B083127C}"/>
    <hyperlink ref="L145" location="A126095810J" display="A126095810J" xr:uid="{24F91A0B-6B3E-401A-93D2-259B14A77090}"/>
    <hyperlink ref="M145" location="A126110930T" display="A126110930T" xr:uid="{AD18BBC4-7D9E-4108-9BAD-780BF27B1D2A}"/>
    <hyperlink ref="N145" location="A126103370X" display="A126103370X" xr:uid="{B08C8A18-9BEE-456A-AE3F-783BBD98F2C1}"/>
    <hyperlink ref="L146" location="A126095846K" display="A126095846K" xr:uid="{7A0D2A65-E88F-462E-828E-40443C9E7D10}"/>
    <hyperlink ref="M146" location="A126110966V" display="A126110966V" xr:uid="{FDB00E75-6A91-4252-A2BB-C23B9AB70882}"/>
    <hyperlink ref="N146" location="A126103406R" display="A126103406R" xr:uid="{898EBFB4-6642-415B-9CEB-C19ACCE970EA}"/>
    <hyperlink ref="L147" location="A126095882V" display="A126095882V" xr:uid="{F0BBF485-E54A-4703-893A-31941DD858B6}"/>
    <hyperlink ref="M147" location="A126111002V" display="A126111002V" xr:uid="{7455DCB3-C5EB-4F60-B12F-2BB4BD1F3B08}"/>
    <hyperlink ref="N147" location="A126103442X" display="A126103442X" xr:uid="{AEB66852-18A3-45D6-BA7C-BB3CC03DF89A}"/>
    <hyperlink ref="L148" location="A126095934K" display="A126095934K" xr:uid="{F92EB552-9A9B-40C6-801B-ADF476E11E1F}"/>
    <hyperlink ref="M148" location="A126111054W" display="A126111054W" xr:uid="{25C0A1A3-D54E-4CC1-AD9A-DA316666789F}"/>
    <hyperlink ref="N148" location="A126103494A" display="A126103494A" xr:uid="{48859544-A7C4-4424-A8A9-C41BE05B8DFD}"/>
    <hyperlink ref="L149" location="A126095806T" display="A126095806T" xr:uid="{99C2F115-9DD3-4161-AB57-846AD5BD86EB}"/>
    <hyperlink ref="M149" location="A126110926A" display="A126110926A" xr:uid="{C4DD40CF-6047-41B8-BC19-12682E4DE5C7}"/>
    <hyperlink ref="N149" location="A126103366J" display="A126103366J" xr:uid="{F6A6E0CB-9AFD-4AC4-9B2D-8C7E56923D9D}"/>
    <hyperlink ref="L150" location="A126095886C" display="A126095886C" xr:uid="{0C19EBDC-EC4C-4688-B355-C9719D8CD70B}"/>
    <hyperlink ref="M150" location="A126111006C" display="A126111006C" xr:uid="{1780AB19-3ACA-4EEB-80DF-DD499EC6AD78}"/>
    <hyperlink ref="N150" location="A126103446J" display="A126103446J" xr:uid="{6DED2A32-4772-4288-AF0A-47670FADB9FF}"/>
    <hyperlink ref="L151" location="A126095898L" display="A126095898L" xr:uid="{2EEBEE42-9CDD-4039-8D5A-90D9E9946579}"/>
    <hyperlink ref="M151" location="A126111018L" display="A126111018L" xr:uid="{7A0BAE0F-EFF3-46E1-8FE9-536300AA6998}"/>
    <hyperlink ref="N151" location="A126103458T" display="A126103458T" xr:uid="{76CAF5E6-5AE8-4E79-AFDC-08CD32580C75}"/>
    <hyperlink ref="L152" location="A126095830T" display="A126095830T" xr:uid="{4A8D8B9C-0F80-4F65-BFD1-5A4F1B0D0D42}"/>
    <hyperlink ref="M152" location="A126110950A" display="A126110950A" xr:uid="{16C141C4-A2E0-4F51-A245-D3DD833FC889}"/>
    <hyperlink ref="N152" location="A126103390J" display="A126103390J" xr:uid="{6FD09ACC-6FBA-40A7-BD0C-6D465D678226}"/>
    <hyperlink ref="L153" location="A126095814T" display="A126095814T" xr:uid="{3DC47C4E-17E3-4337-820A-A6D3273285A0}"/>
    <hyperlink ref="M153" location="A126110934A" display="A126110934A" xr:uid="{70375856-234F-4497-91F6-025CFACE3861}"/>
    <hyperlink ref="N153" location="A126103374J" display="A126103374J" xr:uid="{E8D044E1-3D87-4957-A672-5EAF897D7132}"/>
    <hyperlink ref="L154" location="A126095850A" display="A126095850A" xr:uid="{3670D163-78C1-4545-B69B-A4F25DF5F42F}"/>
    <hyperlink ref="M154" location="A126110970K" display="A126110970K" xr:uid="{2EAF4EEC-68C0-4D46-8291-8E8298C95BD4}"/>
    <hyperlink ref="N154" location="A126103410F" display="A126103410F" xr:uid="{E5A6425D-021B-4151-B8F1-07265E5C53DC}"/>
    <hyperlink ref="L155" location="A126095826A" display="A126095826A" xr:uid="{75270F96-75EC-450D-B4F4-4AC950096731}"/>
    <hyperlink ref="M155" location="A126110946K" display="A126110946K" xr:uid="{7BAD0B5A-099A-4D8B-96AD-89433E2E1282}"/>
    <hyperlink ref="N155" location="A126103386T" display="A126103386T" xr:uid="{F4E1D54F-A4E0-4F24-B860-1A3F0E680678}"/>
    <hyperlink ref="L156" location="A126095854K" display="A126095854K" xr:uid="{0CBA9CEA-1C0A-48B1-B529-D026305AD001}"/>
    <hyperlink ref="M156" location="A126110974V" display="A126110974V" xr:uid="{1FEF8A07-64FA-4ECB-BCAB-3387C5FD884A}"/>
    <hyperlink ref="N156" location="A126103414R" display="A126103414R" xr:uid="{78A5C4F0-5C9F-43C0-B28F-DCA92FAC2D7A}"/>
    <hyperlink ref="L157" location="A126095834A" display="A126095834A" xr:uid="{2A40FC33-3153-47E0-933F-8B97CE877104}"/>
    <hyperlink ref="M157" location="A126110954K" display="A126110954K" xr:uid="{07D0002E-D220-4ED6-9B4B-EBEB07B1E9B7}"/>
    <hyperlink ref="N157" location="A126103394T" display="A126103394T" xr:uid="{2D8DDBD1-BE1D-47DF-86AC-B7CAE85D6499}"/>
    <hyperlink ref="O123" location="A126096042W" display="A126096042W" xr:uid="{937CEDF2-AD68-481E-8C29-505929B93BB2}"/>
    <hyperlink ref="P123" location="A126111162F" display="A126111162F" xr:uid="{BE7A1B09-3670-4F0C-9B2A-0398C36729D8}"/>
    <hyperlink ref="Q123" location="A126103602X" display="A126103602X" xr:uid="{1FAF6676-5D1D-4D9E-85BA-83DB2A455FBF}"/>
    <hyperlink ref="O124" location="A126095998W" display="A126095998W" xr:uid="{4AB23AEA-E442-4AA6-ABE9-7869B33D1E2F}"/>
    <hyperlink ref="P124" location="A126111118W" display="A126111118W" xr:uid="{02AF55EA-2F29-494A-9F63-37B2B687280D}"/>
    <hyperlink ref="Q124" location="A126103558A" display="A126103558A" xr:uid="{2497B71C-0CC1-47DF-9EEF-449EE7F4D311}"/>
    <hyperlink ref="O125" location="A126096046F" display="A126096046F" xr:uid="{0ECDDB74-FB19-4E75-B3CA-DC989DA94F4F}"/>
    <hyperlink ref="P125" location="A126111166R" display="A126111166R" xr:uid="{62145326-AAE8-48A2-A8D1-5A4F97A8DC6F}"/>
    <hyperlink ref="Q125" location="A126103606J" display="A126103606J" xr:uid="{CD15B6E1-AD1B-4318-8F37-D0CAE1C921E6}"/>
    <hyperlink ref="O126" location="A126096050W" display="A126096050W" xr:uid="{C211247E-0975-4713-B31E-9D88287320BB}"/>
    <hyperlink ref="P126" location="A126111170F" display="A126111170F" xr:uid="{8C2A1B27-6531-4A39-9EBE-52D4BD8FA332}"/>
    <hyperlink ref="Q126" location="A126103610X" display="A126103610X" xr:uid="{4897DBF4-17D1-46E5-9240-99ACE0F5BA5C}"/>
    <hyperlink ref="O127" location="A126096002C" display="A126096002C" xr:uid="{D2A034E1-DCA2-409E-B058-774874984D2D}"/>
    <hyperlink ref="P127" location="A126111122L" display="A126111122L" xr:uid="{AB88D2E6-96F1-4E3E-B7CC-176EB0332C12}"/>
    <hyperlink ref="Q127" location="A126103562T" display="A126103562T" xr:uid="{014CF29A-853C-4EC1-AA6B-0AD259763253}"/>
    <hyperlink ref="O128" location="A126096006L" display="A126096006L" xr:uid="{18FE18DB-F82D-49B6-879E-BF4040B14F63}"/>
    <hyperlink ref="P128" location="A126111126W" display="A126111126W" xr:uid="{1BB953F2-FDF4-416F-AA95-92DFF9AECB5B}"/>
    <hyperlink ref="Q128" location="A126103566A" display="A126103566A" xr:uid="{1283DD9A-AB92-46A0-8448-444D2F765A76}"/>
    <hyperlink ref="O129" location="A126096030L" display="A126096030L" xr:uid="{2D0143EA-24F8-4866-97D6-0A25296DAF75}"/>
    <hyperlink ref="P129" location="A126111150W" display="A126111150W" xr:uid="{F5B20998-194A-4396-922E-5AFED8383D33}"/>
    <hyperlink ref="Q129" location="A126103590A" display="A126103590A" xr:uid="{40A0D95D-99E0-4F48-A672-D486EA5F6190}"/>
    <hyperlink ref="O130" location="A126095978L" display="A126095978L" xr:uid="{A0FE2816-311E-4522-8ACD-FADFC04AB446}"/>
    <hyperlink ref="P130" location="A126111098X" display="A126111098X" xr:uid="{5A3564DB-B316-4E65-A4AC-BF428EA72E92}"/>
    <hyperlink ref="Q130" location="A126103538T" display="A126103538T" xr:uid="{2CC627F2-5857-4C7B-B193-645C1EE02179}"/>
    <hyperlink ref="O131" location="A126096054F" display="A126096054F" xr:uid="{7F20626C-CC88-4297-B972-C753DEF997A5}"/>
    <hyperlink ref="P131" location="A126111174R" display="A126111174R" xr:uid="{53805AA9-5355-4664-8C52-A8FC8F549A5C}"/>
    <hyperlink ref="Q131" location="A126103614J" display="A126103614J" xr:uid="{CA3A24FC-149E-4707-A4F2-E77DD984C241}"/>
    <hyperlink ref="O132" location="A126096034W" display="A126096034W" xr:uid="{A40A0F33-938A-4B3A-A086-FA70AB6C17FE}"/>
    <hyperlink ref="P132" location="A126111154F" display="A126111154F" xr:uid="{1845A8A9-D73A-470D-B18B-2C6F52F4B00A}"/>
    <hyperlink ref="Q132" location="A126103594K" display="A126103594K" xr:uid="{CEE783AE-8DA3-454A-A8C3-D144B0239826}"/>
    <hyperlink ref="O133" location="A126096066R" display="A126096066R" xr:uid="{5160DFD3-B26F-480C-9FC2-024AF08D154C}"/>
    <hyperlink ref="P133" location="A126111186X" display="A126111186X" xr:uid="{8ECDCE27-3553-4EE2-967A-AEB58E456E91}"/>
    <hyperlink ref="Q133" location="A126103626T" display="A126103626T" xr:uid="{C170CF3C-4E79-4838-B044-75A3F4499C5E}"/>
    <hyperlink ref="O134" location="A126095982C" display="A126095982C" xr:uid="{20834CE5-B7C6-47A7-B79C-B5F96A536D6F}"/>
    <hyperlink ref="P134" location="A126111102C" display="A126111102C" xr:uid="{BACF37BC-0301-4429-9743-98C0F8544907}"/>
    <hyperlink ref="Q134" location="A126103542J" display="A126103542J" xr:uid="{FE951875-8D95-42BF-8376-1150CB49F155}"/>
    <hyperlink ref="O135" location="A126095938V" display="A126095938V" xr:uid="{3BCDFBBB-9218-4601-BD68-CC5975D933E4}"/>
    <hyperlink ref="P135" location="A126111058F" display="A126111058F" xr:uid="{A8089BD6-BEF2-400D-95F9-022BB213D47C}"/>
    <hyperlink ref="Q135" location="A126103498K" display="A126103498K" xr:uid="{7AB7AE9A-AE05-4A98-A9C6-E03672DCA2E3}"/>
    <hyperlink ref="O136" location="A126095958C" display="A126095958C" xr:uid="{C5D0E098-29B2-44D1-A6D3-9B2848A13090}"/>
    <hyperlink ref="P136" location="A126111078R" display="A126111078R" xr:uid="{1C98F996-D7B3-4200-8315-801DCC52BCC5}"/>
    <hyperlink ref="Q136" location="A126103518J" display="A126103518J" xr:uid="{F20239E8-57C3-4740-8E39-17F47F015291}"/>
    <hyperlink ref="O137" location="A126096010C" display="A126096010C" xr:uid="{762808CD-81B5-4E64-AF4C-531B691A8066}"/>
    <hyperlink ref="P137" location="A126111130L" display="A126111130L" xr:uid="{85AE221F-8F1A-4AFF-A65E-D5E53411DC6C}"/>
    <hyperlink ref="Q137" location="A126103570T" display="A126103570T" xr:uid="{3AD80FD4-A4B8-4F6C-997A-F4FEA92D6B74}"/>
    <hyperlink ref="O138" location="A126095962V" display="A126095962V" xr:uid="{E3666124-2780-443E-A609-ED4CEC3B17A2}"/>
    <hyperlink ref="P138" location="A126111082F" display="A126111082F" xr:uid="{B60267B3-E7A8-4032-B030-43C8CD740C20}"/>
    <hyperlink ref="Q138" location="A126103522X" display="A126103522X" xr:uid="{316ECCED-99AF-4DE0-9AF7-878CA77C1FD3}"/>
    <hyperlink ref="O139" location="A126096014L" display="A126096014L" xr:uid="{1872D187-9708-4322-9D01-BBD52C7F5E56}"/>
    <hyperlink ref="P139" location="A126111134W" display="A126111134W" xr:uid="{1963F81B-29F4-4AE0-B99D-E530761AB1FA}"/>
    <hyperlink ref="Q139" location="A126103574A" display="A126103574A" xr:uid="{592CB035-E714-4F24-8EDC-39AF1224F469}"/>
    <hyperlink ref="O140" location="A126096018W" display="A126096018W" xr:uid="{3572B20B-E90D-4275-A870-B2DE219BAFD5}"/>
    <hyperlink ref="P140" location="A126111138F" display="A126111138F" xr:uid="{E2CC7E82-BABF-44A6-8875-C03D9CC40979}"/>
    <hyperlink ref="Q140" location="A126103578K" display="A126103578K" xr:uid="{F1FCBE00-FBB6-4266-9B0F-DDE68862415D}"/>
    <hyperlink ref="O141" location="A126096070F" display="A126096070F" xr:uid="{A0A35905-7366-4CA5-B199-EFFE3C322E8D}"/>
    <hyperlink ref="P141" location="A126111190R" display="A126111190R" xr:uid="{8BC32458-F30D-4D61-BA4B-66C6C3A5B1BB}"/>
    <hyperlink ref="Q141" location="A126103630J" display="A126103630J" xr:uid="{75A148DD-8F53-4F64-A62B-FA975CF404C3}"/>
    <hyperlink ref="O142" location="A126095942K" display="A126095942K" xr:uid="{33C0D569-4665-4365-8171-C86C35863C08}"/>
    <hyperlink ref="P142" location="A126111062W" display="A126111062W" xr:uid="{F79FB7E5-1B61-45F2-B369-6FAD0C4674D3}"/>
    <hyperlink ref="Q142" location="A126103502R" display="A126103502R" xr:uid="{95E1514B-96C5-4911-A471-684919A2E3A2}"/>
    <hyperlink ref="O143" location="A126096058R" display="A126096058R" xr:uid="{1944F8F7-FE8C-4C26-A705-0BFBA96EF7A2}"/>
    <hyperlink ref="P143" location="A126111178X" display="A126111178X" xr:uid="{2013AC42-6B6C-4978-B810-3A9700100200}"/>
    <hyperlink ref="Q143" location="A126103618T" display="A126103618T" xr:uid="{BE82FA78-790A-4ACB-8F74-FEA68FB7BB4D}"/>
    <hyperlink ref="O144" location="A126096062F" display="A126096062F" xr:uid="{923D2030-C2D0-4FDE-93CF-C622C16AB86A}"/>
    <hyperlink ref="P144" location="A126111182R" display="A126111182R" xr:uid="{F0F54689-054C-4FEC-9866-4E36935E2984}"/>
    <hyperlink ref="Q144" location="A126103622J" display="A126103622J" xr:uid="{6E1BFEF9-3F2E-4F6F-9486-0E87B4AD7215}"/>
    <hyperlink ref="O145" location="A126095950K" display="A126095950K" xr:uid="{19E6FF47-DD46-4C30-9EA0-C8CC00E35BC5}"/>
    <hyperlink ref="P145" location="A126111070W" display="A126111070W" xr:uid="{8400BEE4-50EF-4EF2-B54C-643A3AFD6C62}"/>
    <hyperlink ref="Q145" location="A126103510R" display="A126103510R" xr:uid="{98364652-AAA2-4BFA-9053-2275BF2ABE2A}"/>
    <hyperlink ref="O146" location="A126095986L" display="A126095986L" xr:uid="{6C9EDB2A-533F-45AE-ACA1-0C6D8F4CB0D8}"/>
    <hyperlink ref="P146" location="A126111106L" display="A126111106L" xr:uid="{66FC2FE5-3D35-4A11-B4E6-29FE5CD3A1A9}"/>
    <hyperlink ref="Q146" location="A126103546T" display="A126103546T" xr:uid="{9F6A7CA4-92F4-46A5-B83F-1163A4F53584}"/>
    <hyperlink ref="O147" location="A126096022L" display="A126096022L" xr:uid="{AD6869D3-92EA-4AA9-98EC-B247E858C11E}"/>
    <hyperlink ref="P147" location="A126111142W" display="A126111142W" xr:uid="{29F479CC-FC1C-49FA-BCE4-66814B03810E}"/>
    <hyperlink ref="Q147" location="A126103582A" display="A126103582A" xr:uid="{411C4EF9-8F68-4551-8F1F-70334CC9466B}"/>
    <hyperlink ref="O148" location="A126096074R" display="A126096074R" xr:uid="{C1A9071D-9F05-40B3-B325-55CF81A62D29}"/>
    <hyperlink ref="P148" location="A126111194X" display="A126111194X" xr:uid="{2F8EDEE4-D437-4C22-81ED-0B90406214B7}"/>
    <hyperlink ref="Q148" location="A126103634T" display="A126103634T" xr:uid="{86B27561-5909-4EFD-AAEF-EFEFADB7EB44}"/>
    <hyperlink ref="O149" location="A126095946V" display="A126095946V" xr:uid="{381D9DF4-10AB-46A6-9C0C-5F0863E625DE}"/>
    <hyperlink ref="P149" location="A126111066F" display="A126111066F" xr:uid="{F98C37D7-0BF7-473C-AF58-7C3E77362E48}"/>
    <hyperlink ref="Q149" location="A126103506X" display="A126103506X" xr:uid="{ED3673D4-951F-4B0E-BC00-06D7CCB53302}"/>
    <hyperlink ref="O150" location="A126096026W" display="A126096026W" xr:uid="{8931EF06-7562-4718-AFE7-9B7BB09647F1}"/>
    <hyperlink ref="P150" location="A126111146F" display="A126111146F" xr:uid="{91124049-96F9-441A-9D42-1E022689944D}"/>
    <hyperlink ref="Q150" location="A126103586K" display="A126103586K" xr:uid="{F9A5C5C2-F590-457D-BCF5-4C7468C392F0}"/>
    <hyperlink ref="O151" location="A126096038F" display="A126096038F" xr:uid="{7CF2BDF5-A7B0-49ED-A56C-D5E82B4777DA}"/>
    <hyperlink ref="P151" location="A126111158R" display="A126111158R" xr:uid="{A40A8250-87F5-430C-A826-E7B8A990F090}"/>
    <hyperlink ref="Q151" location="A126103598V" display="A126103598V" xr:uid="{5F90210C-B4EF-4277-B9E3-0879BC0805E7}"/>
    <hyperlink ref="O152" location="A126095970V" display="A126095970V" xr:uid="{6C3EBC5D-29BF-4D28-AC90-330E25772CCA}"/>
    <hyperlink ref="P152" location="A126111090F" display="A126111090F" xr:uid="{B97F471B-CA21-4377-9AF5-DB61930E04A2}"/>
    <hyperlink ref="Q152" location="A126103530X" display="A126103530X" xr:uid="{BE5064A3-5ECB-4BA0-A2D9-80AD90CBBF16}"/>
    <hyperlink ref="O153" location="A126095954V" display="A126095954V" xr:uid="{D59C7A0C-DA38-4527-867E-8C2C48FE9CA6}"/>
    <hyperlink ref="P153" location="A126111074F" display="A126111074F" xr:uid="{FC128093-88A3-4B37-BC32-F13711FB0476}"/>
    <hyperlink ref="Q153" location="A126103514X" display="A126103514X" xr:uid="{F71D3055-B8D6-4649-8629-327CCB495270}"/>
    <hyperlink ref="O154" location="A126095990C" display="A126095990C" xr:uid="{D381637C-BA0D-4097-A350-7E9C8BFA45C5}"/>
    <hyperlink ref="P154" location="A126111110C" display="A126111110C" xr:uid="{4EA8BD7A-0BD3-4324-8D51-BF411679B9E2}"/>
    <hyperlink ref="Q154" location="A126103550J" display="A126103550J" xr:uid="{555061E4-3F12-45A3-B3BD-096F42CD8343}"/>
    <hyperlink ref="O155" location="A126095966C" display="A126095966C" xr:uid="{89373E6E-CCF2-49CE-B633-D3CD6DAF5783}"/>
    <hyperlink ref="P155" location="A126111086R" display="A126111086R" xr:uid="{14DD36FD-144B-4FF1-8245-510821143441}"/>
    <hyperlink ref="Q155" location="A126103526J" display="A126103526J" xr:uid="{54C7FB20-CFD0-4F3C-B5F1-E962C3A8EB2B}"/>
    <hyperlink ref="O156" location="A126095994L" display="A126095994L" xr:uid="{E0A0008D-8364-4F9B-8C92-8E43B5D64DF2}"/>
    <hyperlink ref="P156" location="A126111114L" display="A126111114L" xr:uid="{BC3DBD8A-3929-494C-9F22-57F7CE595EF4}"/>
    <hyperlink ref="Q156" location="A126103554T" display="A126103554T" xr:uid="{DB5D9809-B3E1-4609-8370-174E12629488}"/>
    <hyperlink ref="O157" location="A126095974C" display="A126095974C" xr:uid="{EC3814CC-F59C-402C-BCC8-F5492FEB33BD}"/>
    <hyperlink ref="P157" location="A126111094R" display="A126111094R" xr:uid="{4EBF5374-DF83-45D4-BAF0-576DC170ECB9}"/>
    <hyperlink ref="Q157" location="A126103534J" display="A126103534J" xr:uid="{56FCC76B-80E2-48B0-AF63-9BEA2EF4DFFA}"/>
    <hyperlink ref="R123" location="A126095342F" display="A126095342F" xr:uid="{9C757E29-F94D-41C7-9628-6F85415BB36F}"/>
    <hyperlink ref="S123" location="A126110462R" display="A126110462R" xr:uid="{8B494E06-17EE-4EDD-8B99-EB23238C3806}"/>
    <hyperlink ref="T123" location="A126102902J" display="A126102902J" xr:uid="{D147A209-9412-4052-A2A7-60308AECEA37}"/>
    <hyperlink ref="R124" location="A126095298J" display="A126095298J" xr:uid="{0478CB05-CD3D-48A8-839B-4DA1589AB52E}"/>
    <hyperlink ref="S124" location="A126110418F" display="A126110418F" xr:uid="{0FD55C10-D405-46EC-8C40-46A2C039D37B}"/>
    <hyperlink ref="T124" location="A126102858K" display="A126102858K" xr:uid="{E582F683-2C3A-43BA-BA88-C2B7C176117E}"/>
    <hyperlink ref="R125" location="A126095346R" display="A126095346R" xr:uid="{EC920BD9-77EE-4B21-B2B5-EC624BE93920}"/>
    <hyperlink ref="S125" location="A126110466X" display="A126110466X" xr:uid="{54C36228-B02A-41C8-9313-2603434306DD}"/>
    <hyperlink ref="T125" location="A126102906T" display="A126102906T" xr:uid="{992225F6-92E4-45E6-9EB6-C6350AEB312F}"/>
    <hyperlink ref="R126" location="A126095350F" display="A126095350F" xr:uid="{D5670BE5-A399-4553-B035-EABC7259677B}"/>
    <hyperlink ref="S126" location="A126110470R" display="A126110470R" xr:uid="{2558883A-EC0F-41DB-B2E8-01BC7645BC57}"/>
    <hyperlink ref="T126" location="A126102910J" display="A126102910J" xr:uid="{9F0393B2-A737-428B-8F14-7E6C6C170104}"/>
    <hyperlink ref="R127" location="A126095302L" display="A126095302L" xr:uid="{6D401BF4-A085-4EE2-9BAB-75BEBB65DD1E}"/>
    <hyperlink ref="S127" location="A126110422W" display="A126110422W" xr:uid="{276E4CE5-788A-492A-83A8-1E4853CDFED6}"/>
    <hyperlink ref="T127" location="A126102862A" display="A126102862A" xr:uid="{3F8196C4-A3D2-421F-95C8-EFDC700076F8}"/>
    <hyperlink ref="R128" location="A126095306W" display="A126095306W" xr:uid="{C61C36A2-73D1-4A56-B9D9-DE10D4C83CA9}"/>
    <hyperlink ref="S128" location="A126110426F" display="A126110426F" xr:uid="{BE051106-349F-4B97-8628-3C45845C0791}"/>
    <hyperlink ref="T128" location="A126102866K" display="A126102866K" xr:uid="{D3D9CFEC-D4CA-4082-84BE-4A026BFEF8B3}"/>
    <hyperlink ref="R129" location="A126095330W" display="A126095330W" xr:uid="{C7226BAA-0B7A-4BAF-93AC-7F86EECC866A}"/>
    <hyperlink ref="S129" location="A126110450F" display="A126110450F" xr:uid="{95665C2E-4D75-4FA1-A61F-4951F1A2CC79}"/>
    <hyperlink ref="T129" location="A126102890K" display="A126102890K" xr:uid="{0BE1FBFF-8B1D-4339-90A9-11367C98BD94}"/>
    <hyperlink ref="R130" location="A126095278X" display="A126095278X" xr:uid="{F3765778-1139-47A6-B623-A697759C1171}"/>
    <hyperlink ref="S130" location="A126110398J" display="A126110398J" xr:uid="{15FE578C-211E-4B3B-83D8-5BC886239564}"/>
    <hyperlink ref="T130" location="A126102838A" display="A126102838A" xr:uid="{A4B971D0-3B1A-47DC-BE65-2CCF8607D27A}"/>
    <hyperlink ref="R131" location="A126095354R" display="A126095354R" xr:uid="{3823DFB4-6FCF-45A9-A4F7-5743AF456CA4}"/>
    <hyperlink ref="S131" location="A126110474X" display="A126110474X" xr:uid="{B45E1780-3E0B-4C32-A1D5-248BB633394D}"/>
    <hyperlink ref="T131" location="A126102914T" display="A126102914T" xr:uid="{C1027153-EB9D-45BC-953B-59237BD08E3D}"/>
    <hyperlink ref="R132" location="A126095334F" display="A126095334F" xr:uid="{C78FC877-3030-4BFD-B568-7C9AE1653588}"/>
    <hyperlink ref="S132" location="A126110454R" display="A126110454R" xr:uid="{FB5049DA-B415-4534-8DD9-4E8B33CA6F5B}"/>
    <hyperlink ref="T132" location="A126102894V" display="A126102894V" xr:uid="{E435578E-2460-4FD6-9231-C06CEF6CA367}"/>
    <hyperlink ref="R133" location="A126095366X" display="A126095366X" xr:uid="{31EABF6D-791E-4B55-B78A-31B487DE2F10}"/>
    <hyperlink ref="S133" location="A126110486J" display="A126110486J" xr:uid="{761FAB4B-110E-4DA8-BDE5-9C7297928221}"/>
    <hyperlink ref="T133" location="A126102926A" display="A126102926A" xr:uid="{1BDC7863-63E9-45CB-990D-4FB70B9510A1}"/>
    <hyperlink ref="R134" location="A126095282R" display="A126095282R" xr:uid="{45E6A97F-7FF2-4BA9-9F3B-C7BBF2B5B084}"/>
    <hyperlink ref="S134" location="A126110402L" display="A126110402L" xr:uid="{C1E4748C-0B95-419C-A498-38AB470B30B3}"/>
    <hyperlink ref="T134" location="A126102842T" display="A126102842T" xr:uid="{50B168BF-0C50-4CD5-A5C2-348CE410F6BA}"/>
    <hyperlink ref="R135" location="A126095238F" display="A126095238F" xr:uid="{BC4E8C08-9F6F-4002-B2F5-7623A7FA5311}"/>
    <hyperlink ref="S135" location="A126110358R" display="A126110358R" xr:uid="{CC8E86E8-5AE9-4CFB-B894-7257DBE4654F}"/>
    <hyperlink ref="T135" location="A126102798V" display="A126102798V" xr:uid="{209E3F4B-90D7-446A-9F58-55E6F80410CD}"/>
    <hyperlink ref="R136" location="A126095258R" display="A126095258R" xr:uid="{60DDBAB4-6B83-4450-B1A1-CCCDFF7B0E5F}"/>
    <hyperlink ref="S136" location="A126110378X" display="A126110378X" xr:uid="{6D85C0EB-5A1A-48BF-BAF1-AA72DB95C27F}"/>
    <hyperlink ref="T136" location="A126102818T" display="A126102818T" xr:uid="{3E97D992-81FB-4C53-AF64-184C6EC03E9E}"/>
    <hyperlink ref="R137" location="A126095310L" display="A126095310L" xr:uid="{A5DC6EE0-858C-431E-9257-4F1F6CA4E740}"/>
    <hyperlink ref="S137" location="A126110430W" display="A126110430W" xr:uid="{10A1121A-48B3-4571-9ED6-970240E7F263}"/>
    <hyperlink ref="T137" location="A126102870A" display="A126102870A" xr:uid="{03AFBAC4-7457-4112-9F92-5D59EE802D36}"/>
    <hyperlink ref="R138" location="A126095262F" display="A126095262F" xr:uid="{A492A136-508F-441A-9917-69C8263CE09B}"/>
    <hyperlink ref="S138" location="A126110382R" display="A126110382R" xr:uid="{53913D88-158E-42F6-AAC1-671866D9D38B}"/>
    <hyperlink ref="T138" location="A126102822J" display="A126102822J" xr:uid="{9A12987B-D987-447A-A7F8-3D1986DDB47E}"/>
    <hyperlink ref="R139" location="A126095314W" display="A126095314W" xr:uid="{64E965D8-B8F4-4DE6-BE26-C1AFB259DF30}"/>
    <hyperlink ref="S139" location="A126110434F" display="A126110434F" xr:uid="{196AEC1B-9837-4EA1-9D4E-5E07490F9ABF}"/>
    <hyperlink ref="T139" location="A126102874K" display="A126102874K" xr:uid="{88A30D3E-CED0-485E-B3F0-CBEAFE5BC822}"/>
    <hyperlink ref="R140" location="A126095318F" display="A126095318F" xr:uid="{70E104BE-DDBE-4F24-B9FC-AAC6955CEF4E}"/>
    <hyperlink ref="S140" location="A126110438R" display="A126110438R" xr:uid="{E120FCC1-44BD-4FB0-8B55-1A3D8552075A}"/>
    <hyperlink ref="T140" location="A126102878V" display="A126102878V" xr:uid="{D18F63C7-B833-448F-98D2-22A448692E7D}"/>
    <hyperlink ref="R141" location="A126095370R" display="A126095370R" xr:uid="{EB5D5592-2C62-4C08-A27F-58CD23F06966}"/>
    <hyperlink ref="S141" location="A126110490X" display="A126110490X" xr:uid="{3A0B3541-10E1-4FF3-BFFF-511BB055F23E}"/>
    <hyperlink ref="T141" location="A126102930T" display="A126102930T" xr:uid="{5705AB66-0B3B-4BD4-B94D-A362191A3CFA}"/>
    <hyperlink ref="R142" location="A126095242W" display="A126095242W" xr:uid="{C32F7B3F-8680-4781-BBF5-66641C7AAF2A}"/>
    <hyperlink ref="S142" location="A126110362F" display="A126110362F" xr:uid="{40979C1B-4A0E-4D99-B523-010CEDE86D59}"/>
    <hyperlink ref="T142" location="A126102802X" display="A126102802X" xr:uid="{ED4C102B-00C2-4F78-A4D3-122130D84C64}"/>
    <hyperlink ref="R143" location="A126095358X" display="A126095358X" xr:uid="{6CF93B91-E60E-4D9D-99DF-D3501CF9B86A}"/>
    <hyperlink ref="S143" location="A126110478J" display="A126110478J" xr:uid="{95E68562-39E7-4F56-8B30-75B128489F09}"/>
    <hyperlink ref="T143" location="A126102918A" display="A126102918A" xr:uid="{F92CD20E-14BD-430C-AE57-C2D776FB3C14}"/>
    <hyperlink ref="R144" location="A126095362R" display="A126095362R" xr:uid="{2A794E0C-AFD3-460D-AFBB-19B3D79E3071}"/>
    <hyperlink ref="S144" location="A126110482X" display="A126110482X" xr:uid="{B78ABD57-104D-44AC-93DD-4C0D689F0B1E}"/>
    <hyperlink ref="T144" location="A126102922T" display="A126102922T" xr:uid="{974269B0-7816-4A7B-B3D1-10A3E80DE6AB}"/>
    <hyperlink ref="R145" location="A126095250W" display="A126095250W" xr:uid="{D34A2342-AE75-456E-9799-C5317AECA960}"/>
    <hyperlink ref="S145" location="A126110370F" display="A126110370F" xr:uid="{50D77038-776A-46AE-81BA-0AE8FEE653B7}"/>
    <hyperlink ref="T145" location="A126102810X" display="A126102810X" xr:uid="{7952FB2A-7180-43AD-9E8F-9BD6A48A8044}"/>
    <hyperlink ref="R146" location="A126095286X" display="A126095286X" xr:uid="{CA227EDE-E68A-4AD7-B152-A3F615006B5F}"/>
    <hyperlink ref="S146" location="A126110406W" display="A126110406W" xr:uid="{E416E6F8-6DA4-4ED6-B9F8-B58181D11E97}"/>
    <hyperlink ref="T146" location="A126102846A" display="A126102846A" xr:uid="{A6432BD2-7E0F-46A5-AD47-6A88453247BC}"/>
    <hyperlink ref="R147" location="A126095322W" display="A126095322W" xr:uid="{CA60F856-158E-464A-A6AD-B751BA39BA50}"/>
    <hyperlink ref="S147" location="A126110442F" display="A126110442F" xr:uid="{8937C785-3AB9-4B95-8E52-D945E7992FC1}"/>
    <hyperlink ref="T147" location="A126102882K" display="A126102882K" xr:uid="{58D8119F-274E-4AB0-B067-1D029E6A2323}"/>
    <hyperlink ref="R148" location="A126095374X" display="A126095374X" xr:uid="{B68321B8-ACDE-4289-BEFC-985F16911E12}"/>
    <hyperlink ref="S148" location="A126110494J" display="A126110494J" xr:uid="{C845F33D-D495-4574-A83A-FE9EF8537742}"/>
    <hyperlink ref="T148" location="A126102934A" display="A126102934A" xr:uid="{95B4EAE4-9E69-4542-B789-7FF40F34AA24}"/>
    <hyperlink ref="R149" location="A126095246F" display="A126095246F" xr:uid="{E6CAD964-9C5D-4753-B406-87AE2EDF99CA}"/>
    <hyperlink ref="S149" location="A126110366R" display="A126110366R" xr:uid="{C78CC822-37C7-44C3-A16D-7DEB4BC58D2A}"/>
    <hyperlink ref="T149" location="A126102806J" display="A126102806J" xr:uid="{7E0A17B5-DE53-48A0-9E24-AE041AFD26A9}"/>
    <hyperlink ref="R150" location="A126095326F" display="A126095326F" xr:uid="{26EB644D-DE6A-46E8-8CD4-565C2B8B48C8}"/>
    <hyperlink ref="S150" location="A126110446R" display="A126110446R" xr:uid="{885FD7FD-36B5-486B-A575-F07C4688B7C9}"/>
    <hyperlink ref="T150" location="A126102886V" display="A126102886V" xr:uid="{5D601320-6379-4ED4-9D91-039DC9ADC0E7}"/>
    <hyperlink ref="R151" location="A126095338R" display="A126095338R" xr:uid="{FD570770-7448-4D47-9913-521008D2AB45}"/>
    <hyperlink ref="S151" location="A126110458X" display="A126110458X" xr:uid="{C8B6F53D-7150-4598-86E2-5BEC1CAE1564}"/>
    <hyperlink ref="T151" location="A126102898C" display="A126102898C" xr:uid="{F950325B-AF36-4C15-87C6-03D62F45F9DC}"/>
    <hyperlink ref="R152" location="A126095270F" display="A126095270F" xr:uid="{FB67DB34-2F16-4BDF-8A5A-DE080F2F2D31}"/>
    <hyperlink ref="S152" location="A126110390R" display="A126110390R" xr:uid="{94449718-B419-4611-B74B-5D3D17129848}"/>
    <hyperlink ref="T152" location="A126102830J" display="A126102830J" xr:uid="{C3107920-D0D7-4F66-B712-F64B270DFD18}"/>
    <hyperlink ref="R153" location="A126095254F" display="A126095254F" xr:uid="{8F8AECFF-C2C0-433A-9EBB-026DA92445A0}"/>
    <hyperlink ref="S153" location="A126110374R" display="A126110374R" xr:uid="{1F4D2807-9779-4789-8FBF-0882A093690F}"/>
    <hyperlink ref="T153" location="A126102814J" display="A126102814J" xr:uid="{DC8B1FBA-7B8F-49C2-AD84-2426D307D6A2}"/>
    <hyperlink ref="R154" location="A126095290R" display="A126095290R" xr:uid="{E69C2D54-CFFD-4F2B-AF5D-A86FA9CB62FC}"/>
    <hyperlink ref="S154" location="A126110410L" display="A126110410L" xr:uid="{D6269866-1383-4BE4-88A9-642E3A73B026}"/>
    <hyperlink ref="T154" location="A126102850T" display="A126102850T" xr:uid="{79E36A7D-88FE-4B11-9489-0EA2CDED6B88}"/>
    <hyperlink ref="R155" location="A126095266R" display="A126095266R" xr:uid="{B9BC470E-9DE1-4D48-BE35-92306EBB6446}"/>
    <hyperlink ref="S155" location="A126110386X" display="A126110386X" xr:uid="{4B3CC46B-551A-42DB-A424-693D31F8B18B}"/>
    <hyperlink ref="T155" location="A126102826T" display="A126102826T" xr:uid="{C838E51D-10C5-4829-A234-C4A57EB807EF}"/>
    <hyperlink ref="R156" location="A126095294X" display="A126095294X" xr:uid="{1E27EBD7-6BF4-4DED-9764-5AAA2D77DDE8}"/>
    <hyperlink ref="S156" location="A126110414W" display="A126110414W" xr:uid="{9516812D-4843-4C82-A10C-C8C1E0E53E29}"/>
    <hyperlink ref="T156" location="A126102854A" display="A126102854A" xr:uid="{4939D30B-D393-454E-97C3-513EDDC1E676}"/>
    <hyperlink ref="R157" location="A126095274R" display="A126095274R" xr:uid="{81861F3C-10B9-4A1E-B2C4-C449E15CDCFF}"/>
    <hyperlink ref="S157" location="A126110394X" display="A126110394X" xr:uid="{48B2650F-C8A1-452D-BD6F-300AD26898EF}"/>
    <hyperlink ref="T157" location="A126102834T" display="A126102834T" xr:uid="{69BFC65F-5EBA-40CC-952B-D2B83DE57AB8}"/>
    <hyperlink ref="U123" location="A126095482J" display="A126095482J" xr:uid="{4DE67195-ECBC-44D4-9677-70A5DE688ACA}"/>
    <hyperlink ref="V123" location="A126110602F" display="A126110602F" xr:uid="{951D4F13-88B4-4185-ABCF-CC8570EC2CCF}"/>
    <hyperlink ref="W123" location="A126103042L" display="A126103042L" xr:uid="{56AFBDBC-AB6E-421F-B635-0F75AF384356}"/>
    <hyperlink ref="U124" location="A126095438X" display="A126095438X" xr:uid="{09C81F82-B1BE-47B8-9310-36ABD9998972}"/>
    <hyperlink ref="V124" location="A126110558J" display="A126110558J" xr:uid="{29D7832B-9793-4115-9FC2-50AA09273FFF}"/>
    <hyperlink ref="W124" location="A126102998L" display="A126102998L" xr:uid="{1CBDFB61-E3F3-4BE6-81ED-ADD36FBA44B5}"/>
    <hyperlink ref="U125" location="A126095486T" display="A126095486T" xr:uid="{6D2618DD-63A1-42C2-A5EA-1BC44BC04A7B}"/>
    <hyperlink ref="V125" location="A126110606R" display="A126110606R" xr:uid="{44D51FE6-127C-4FB0-B612-8A44AE23E6A4}"/>
    <hyperlink ref="W125" location="A126103046W" display="A126103046W" xr:uid="{69DF4E8D-E034-40BE-A72E-CFAA257D9FAA}"/>
    <hyperlink ref="U126" location="A126095490J" display="A126095490J" xr:uid="{6F07C856-C9FB-478F-A413-D63A795AE591}"/>
    <hyperlink ref="V126" location="A126110610F" display="A126110610F" xr:uid="{B1583808-C59E-4BEC-B5D5-E5C0BE9D8E53}"/>
    <hyperlink ref="W126" location="A126103050L" display="A126103050L" xr:uid="{2A701AD8-E9E8-4B16-8F42-034DEAB126A6}"/>
    <hyperlink ref="U127" location="A126095442R" display="A126095442R" xr:uid="{D4126E79-5AAF-4416-A9F2-2B99BCE6748C}"/>
    <hyperlink ref="V127" location="A126110562X" display="A126110562X" xr:uid="{92EB43B8-793D-4810-873B-A05AF66D4C5B}"/>
    <hyperlink ref="W127" location="A126103002V" display="A126103002V" xr:uid="{FEF675CE-B794-4358-89E2-5952B7AF844D}"/>
    <hyperlink ref="U128" location="A126095446X" display="A126095446X" xr:uid="{8D5B4D3A-9E08-4191-B945-0C4789EAB0B7}"/>
    <hyperlink ref="V128" location="A126110566J" display="A126110566J" xr:uid="{5AF5C7C0-00C6-4B57-A8FF-657CF3F15874}"/>
    <hyperlink ref="W128" location="A126103006C" display="A126103006C" xr:uid="{0145634D-AB4E-481C-9A94-1DA58764196C}"/>
    <hyperlink ref="U129" location="A126095470X" display="A126095470X" xr:uid="{AA128F26-EAFD-4B72-A143-D046BE658957}"/>
    <hyperlink ref="V129" location="A126110590J" display="A126110590J" xr:uid="{1A6F26A8-6FF4-41F7-B468-03CC2EC9E76F}"/>
    <hyperlink ref="W129" location="A126103030C" display="A126103030C" xr:uid="{7D7F39CB-3741-40EB-A522-19578E56451E}"/>
    <hyperlink ref="U130" location="A126095418R" display="A126095418R" xr:uid="{F56E95F3-7D73-435B-BB93-C7A226FCBF01}"/>
    <hyperlink ref="V130" location="A126110538X" display="A126110538X" xr:uid="{AC59C314-6C05-434B-AE53-BFC957DFA29D}"/>
    <hyperlink ref="W130" location="A126102978C" display="A126102978C" xr:uid="{FE7A755B-2A05-4ADE-AA32-64EE63F7A8E6}"/>
    <hyperlink ref="U131" location="A126095494T" display="A126095494T" xr:uid="{C7C38F3C-8B89-4A3B-8193-5BD2AA4A2011}"/>
    <hyperlink ref="V131" location="A126110614R" display="A126110614R" xr:uid="{35B665B7-7354-4EA4-8C15-04E20E6238E5}"/>
    <hyperlink ref="W131" location="A126103054W" display="A126103054W" xr:uid="{8B2A188F-77C6-4E6C-80CE-7B379AE1CC49}"/>
    <hyperlink ref="U132" location="A126095474J" display="A126095474J" xr:uid="{50556170-9D6C-4CF1-87C5-2793F1DC135F}"/>
    <hyperlink ref="V132" location="A126110594T" display="A126110594T" xr:uid="{F06170BF-3DB5-4CA3-9C20-6249F334E82A}"/>
    <hyperlink ref="W132" location="A126103034L" display="A126103034L" xr:uid="{62A98906-C004-4899-A25B-214496F5C712}"/>
    <hyperlink ref="U133" location="A126095506R" display="A126095506R" xr:uid="{578B3E9D-A86B-4164-B836-F8323F689E8A}"/>
    <hyperlink ref="V133" location="A126110626X" display="A126110626X" xr:uid="{FB7A27A3-99C2-4145-B989-6DE870B9D9CD}"/>
    <hyperlink ref="W133" location="A126103066F" display="A126103066F" xr:uid="{F543A6DE-9B19-421A-B53C-E8DE1011F0E6}"/>
    <hyperlink ref="U134" location="A126095422F" display="A126095422F" xr:uid="{9FFC427F-97A8-4752-A9CC-89438BE7A435}"/>
    <hyperlink ref="V134" location="A126110542R" display="A126110542R" xr:uid="{C5063E0E-83F9-450D-9442-7B72C0BC70A5}"/>
    <hyperlink ref="W134" location="A126102982V" display="A126102982V" xr:uid="{B8C2EFE5-DBDA-40C3-A1BA-F7C975CAAD6E}"/>
    <hyperlink ref="U135" location="A126095378J" display="A126095378J" xr:uid="{B2B44999-2E15-4EC2-9DB8-657A8D00FDD4}"/>
    <hyperlink ref="V135" location="A126110498T" display="A126110498T" xr:uid="{A6C6455E-16D1-41BF-AB56-951E4786E6BB}"/>
    <hyperlink ref="W135" location="A126102938K" display="A126102938K" xr:uid="{6791FFEA-4526-44A5-AB0E-C07634234555}"/>
    <hyperlink ref="U136" location="A126095398T" display="A126095398T" xr:uid="{402978B3-5F6B-437D-A6A8-FF64EE5D887C}"/>
    <hyperlink ref="V136" location="A126110518R" display="A126110518R" xr:uid="{C17F1A4E-0490-4729-9529-DA92A89B7070}"/>
    <hyperlink ref="W136" location="A126102958V" display="A126102958V" xr:uid="{AE37D373-79D5-4EA2-94BD-96DD9A66B8FF}"/>
    <hyperlink ref="U137" location="A126095450R" display="A126095450R" xr:uid="{0B7835DD-A313-4153-93AE-CFBA8C2FBEF7}"/>
    <hyperlink ref="V137" location="A126110570X" display="A126110570X" xr:uid="{8DF6863F-84C8-4D4D-ABBB-90438CF9B972}"/>
    <hyperlink ref="W137" location="A126103010V" display="A126103010V" xr:uid="{5214EF47-F951-4CDA-8255-53E71D878706}"/>
    <hyperlink ref="U138" location="A126095402W" display="A126095402W" xr:uid="{12FC2BD2-A51D-4B8C-B93E-A285C3DD1203}"/>
    <hyperlink ref="V138" location="A126110522F" display="A126110522F" xr:uid="{A3B00B79-45F8-4A0F-964B-55D85D419EEC}"/>
    <hyperlink ref="W138" location="A126102962K" display="A126102962K" xr:uid="{E1CEB9FD-49C6-42EE-98D5-B25483B010B1}"/>
    <hyperlink ref="U139" location="A126095454X" display="A126095454X" xr:uid="{B0E92C4C-0556-46D7-A799-30185D248A4D}"/>
    <hyperlink ref="V139" location="A126110574J" display="A126110574J" xr:uid="{B4039B23-C4D5-4E8C-8BB1-4849AC5FCF33}"/>
    <hyperlink ref="W139" location="A126103014C" display="A126103014C" xr:uid="{FC440A3E-B1AC-4493-8707-5BAC90990328}"/>
    <hyperlink ref="U140" location="A126095458J" display="A126095458J" xr:uid="{AB2C3775-6543-4000-8707-0CE051C69291}"/>
    <hyperlink ref="V140" location="A126110578T" display="A126110578T" xr:uid="{E0FDC04C-2E20-4673-92A2-A245D5506D91}"/>
    <hyperlink ref="W140" location="A126103018L" display="A126103018L" xr:uid="{A6CFFC66-F9A4-4237-9E63-5FD64F24B453}"/>
    <hyperlink ref="U141" location="A126095510F" display="A126095510F" xr:uid="{B8B6DD32-F726-46BD-9C4D-BDEC2C243526}"/>
    <hyperlink ref="V141" location="A126110630R" display="A126110630R" xr:uid="{B8476D55-2A16-46D3-A021-8C6149ED9BBD}"/>
    <hyperlink ref="W141" location="A126103070W" display="A126103070W" xr:uid="{BF7DCF44-6D56-4823-ABB1-E72436835690}"/>
    <hyperlink ref="U142" location="A126095382X" display="A126095382X" xr:uid="{5227F81B-30D8-46B4-979D-071250402F5E}"/>
    <hyperlink ref="V142" location="A126110502W" display="A126110502W" xr:uid="{A58A21BF-CE14-4ECB-9CA5-4A4BBF9A6040}"/>
    <hyperlink ref="W142" location="A126102942A" display="A126102942A" xr:uid="{08D58BC3-E5E9-4BBC-86D0-8FB40E5F0BAB}"/>
    <hyperlink ref="U143" location="A126095498A" display="A126095498A" xr:uid="{BC92643E-565B-4D47-A13F-0993EB868C13}"/>
    <hyperlink ref="V143" location="A126110618X" display="A126110618X" xr:uid="{61FF8B44-5E83-413D-80FE-E8B0C9865F7B}"/>
    <hyperlink ref="W143" location="A126103058F" display="A126103058F" xr:uid="{92681B3E-BCC1-48FD-BFEB-B01DA57C3718}"/>
    <hyperlink ref="U144" location="A126095502F" display="A126095502F" xr:uid="{31FD1D5F-8E3A-4045-8028-8CF8C71592E9}"/>
    <hyperlink ref="V144" location="A126110622R" display="A126110622R" xr:uid="{2EB3AAFB-8B80-47B8-A353-9E2C5F7CCF5B}"/>
    <hyperlink ref="W144" location="A126103062W" display="A126103062W" xr:uid="{A2E009F0-B9D7-4407-88CE-69166BA17628}"/>
    <hyperlink ref="U145" location="A126095390X" display="A126095390X" xr:uid="{44E6E9CC-6439-4EAA-ACED-CE2B5FD290D0}"/>
    <hyperlink ref="V145" location="A126110510W" display="A126110510W" xr:uid="{21D5B6BA-8DE5-435B-8DA4-72371227F867}"/>
    <hyperlink ref="W145" location="A126102950A" display="A126102950A" xr:uid="{2FB8AA68-4D5A-45AD-B7CC-A5509667933A}"/>
    <hyperlink ref="U146" location="A126095426R" display="A126095426R" xr:uid="{FE9C5AA1-C0E1-4092-BE5F-488AFD84A19B}"/>
    <hyperlink ref="V146" location="A126110546X" display="A126110546X" xr:uid="{F64F7598-4DA5-4F87-8763-0AD6E271F690}"/>
    <hyperlink ref="W146" location="A126102986C" display="A126102986C" xr:uid="{57D81EA3-4B4F-4A94-A2D9-16005D5F35D2}"/>
    <hyperlink ref="U147" location="A126095462X" display="A126095462X" xr:uid="{05691B2F-6A73-48AF-A95F-9E5B397567FB}"/>
    <hyperlink ref="V147" location="A126110582J" display="A126110582J" xr:uid="{0BECCCAE-55C7-4E20-A970-708F86732193}"/>
    <hyperlink ref="W147" location="A126103022C" display="A126103022C" xr:uid="{07383845-3E74-49BD-975B-5E52518F9A0C}"/>
    <hyperlink ref="U148" location="A126095514R" display="A126095514R" xr:uid="{8972676D-6369-40CE-9B1F-AB2545A97829}"/>
    <hyperlink ref="V148" location="A126110634X" display="A126110634X" xr:uid="{53689FED-D80D-42F7-A121-E27DD5F6905E}"/>
    <hyperlink ref="W148" location="A126103074F" display="A126103074F" xr:uid="{BA6C79C3-AB3F-49A7-BDE9-2236863E7F54}"/>
    <hyperlink ref="U149" location="A126095386J" display="A126095386J" xr:uid="{560823A7-8B60-4358-98E5-CF46E9152F49}"/>
    <hyperlink ref="V149" location="A126110506F" display="A126110506F" xr:uid="{F1D47EE5-04DB-42B7-A911-59D52E43EDF4}"/>
    <hyperlink ref="W149" location="A126102946K" display="A126102946K" xr:uid="{16D8633F-E2C6-4431-B04A-8465A58BFA5F}"/>
    <hyperlink ref="U150" location="A126095466J" display="A126095466J" xr:uid="{8824F620-51FD-4CE8-BBA2-BC88C3619563}"/>
    <hyperlink ref="V150" location="A126110586T" display="A126110586T" xr:uid="{74201342-81C2-4201-80E6-1F95BC1D3A89}"/>
    <hyperlink ref="W150" location="A126103026L" display="A126103026L" xr:uid="{FDC85F3B-21C6-4467-9E0F-46DAE4A090DF}"/>
    <hyperlink ref="U151" location="A126095478T" display="A126095478T" xr:uid="{40B2CD31-8A7F-48F4-B6A0-80E282BD03B0}"/>
    <hyperlink ref="V151" location="A126110598A" display="A126110598A" xr:uid="{11EAB42D-5B58-44E6-BF98-DBBB9947BE9F}"/>
    <hyperlink ref="W151" location="A126103038W" display="A126103038W" xr:uid="{3CF48885-EF1C-4692-B3D6-304822F7260C}"/>
    <hyperlink ref="U152" location="A126095410W" display="A126095410W" xr:uid="{E877A136-C949-4D2E-AA6F-9A46D0BA98D3}"/>
    <hyperlink ref="V152" location="A126110530F" display="A126110530F" xr:uid="{3A064D02-547C-4C8F-AD3F-3B6A153E0724}"/>
    <hyperlink ref="W152" location="A126102970K" display="A126102970K" xr:uid="{250FF7D2-C1EC-47DB-BC45-9A252679D037}"/>
    <hyperlink ref="U153" location="A126095394J" display="A126095394J" xr:uid="{B1B5293A-33E0-40EB-9C88-226D3980CBE4}"/>
    <hyperlink ref="V153" location="A126110514F" display="A126110514F" xr:uid="{CD984D08-663B-4540-B66E-590044E51403}"/>
    <hyperlink ref="W153" location="A126102954K" display="A126102954K" xr:uid="{2E49C7AD-453E-4627-A4D0-A3D53A5E14CF}"/>
    <hyperlink ref="U154" location="A126095430F" display="A126095430F" xr:uid="{BC840BCB-A9D5-434E-A6ED-F3EEE2C7664A}"/>
    <hyperlink ref="V154" location="A126110550R" display="A126110550R" xr:uid="{689CB8C7-B110-4F5E-8953-A12E21EA4176}"/>
    <hyperlink ref="W154" location="A126102990V" display="A126102990V" xr:uid="{912AADD4-D260-4CE3-A0D6-3EBC7CF8D0DD}"/>
    <hyperlink ref="U155" location="A126095406F" display="A126095406F" xr:uid="{D84B389A-B8A3-46E5-80C6-8D81209D2144}"/>
    <hyperlink ref="V155" location="A126110526R" display="A126110526R" xr:uid="{9E048264-9B43-4C2C-B9B7-135433B9392D}"/>
    <hyperlink ref="W155" location="A126102966V" display="A126102966V" xr:uid="{58FF3C29-82C6-4226-95EF-C3AC8DC78B6F}"/>
    <hyperlink ref="U156" location="A126095434R" display="A126095434R" xr:uid="{F486E950-4917-483F-8C75-DFC73C52133B}"/>
    <hyperlink ref="V156" location="A126110554X" display="A126110554X" xr:uid="{778403A7-76EB-4333-94B8-25D794E048BA}"/>
    <hyperlink ref="W156" location="A126102994C" display="A126102994C" xr:uid="{94A3BC7A-D5E5-4F92-B96A-EB294DD758E5}"/>
    <hyperlink ref="U157" location="A126095414F" display="A126095414F" xr:uid="{B19C6033-F5E2-4A56-9A93-AF19AC500CA2}"/>
    <hyperlink ref="V157" location="A126110534R" display="A126110534R" xr:uid="{D01CD9A1-D231-4084-BD25-3E5DA76E289D}"/>
    <hyperlink ref="W157" location="A126102974V" display="A126102974V" xr:uid="{DB90BD16-9D81-4FFC-84D6-EA212C50DF26}"/>
    <hyperlink ref="X123" location="A126095622X" display="A126095622X" xr:uid="{FE94F610-6261-4777-BCC7-9782866A6A8D}"/>
    <hyperlink ref="Y123" location="A126110742J" display="A126110742J" xr:uid="{C5E4B7F9-1A27-4F62-B823-DD26BCA1C073}"/>
    <hyperlink ref="Z123" location="A126103182R" display="A126103182R" xr:uid="{DFDFB348-EA2D-4409-9306-0457A158FDB0}"/>
    <hyperlink ref="X124" location="A126095578A" display="A126095578A" xr:uid="{A7981BD4-B7DF-4C92-AB13-8D0A622433FC}"/>
    <hyperlink ref="Y124" location="A126110698K" display="A126110698K" xr:uid="{FF08E623-9AC5-43CE-B8AA-D2ADB0AC4150}"/>
    <hyperlink ref="Z124" location="A126103138F" display="A126103138F" xr:uid="{2E867FFE-80F5-45E0-9E0D-4746F7A13473}"/>
    <hyperlink ref="X125" location="A126095626J" display="A126095626J" xr:uid="{64115780-AEA4-443A-A80B-597B0B3C7083}"/>
    <hyperlink ref="Y125" location="A126110746T" display="A126110746T" xr:uid="{43B75FC3-36BB-478A-BA7D-0CC451133AA5}"/>
    <hyperlink ref="Z125" location="A126103186X" display="A126103186X" xr:uid="{DD52E56C-481A-4F9B-A48A-B2E473850DCE}"/>
    <hyperlink ref="X126" location="A126095630X" display="A126095630X" xr:uid="{17EA5BAD-E834-40EE-8D73-D7927741458E}"/>
    <hyperlink ref="Y126" location="A126110750J" display="A126110750J" xr:uid="{EFF3058D-A815-439E-9CD2-1E2F7055869E}"/>
    <hyperlink ref="Z126" location="A126103190R" display="A126103190R" xr:uid="{B57780A6-DA6C-40CB-8826-43D527502592}"/>
    <hyperlink ref="X127" location="A126095582T" display="A126095582T" xr:uid="{5563008C-C690-40A8-9F3A-E7096FA3B245}"/>
    <hyperlink ref="Y127" location="A126110702R" display="A126110702R" xr:uid="{066188E4-90A2-4716-8E4D-1F17406C174E}"/>
    <hyperlink ref="Z127" location="A126103142W" display="A126103142W" xr:uid="{CAB9E2CA-9880-4F56-B151-0A5393537ADB}"/>
    <hyperlink ref="X128" location="A126095586A" display="A126095586A" xr:uid="{E89C5F6E-AF56-4707-B83A-D9038FA85496}"/>
    <hyperlink ref="Y128" location="A126110706X" display="A126110706X" xr:uid="{85F8CCCD-4D21-4248-AEA1-1F22071F1D9F}"/>
    <hyperlink ref="Z128" location="A126103146F" display="A126103146F" xr:uid="{93801806-2D46-47E1-984C-87EAF2C76D57}"/>
    <hyperlink ref="X129" location="A126095610R" display="A126095610R" xr:uid="{F157057B-0EF2-4836-9BE8-50BAC9050699}"/>
    <hyperlink ref="Y129" location="A126110730X" display="A126110730X" xr:uid="{1B41FC8A-2B09-41BA-B6EB-AE6E3981E6B2}"/>
    <hyperlink ref="Z129" location="A126103170F" display="A126103170F" xr:uid="{793AA534-0EA6-423E-88A6-F284045302D3}"/>
    <hyperlink ref="X130" location="A126095558T" display="A126095558T" xr:uid="{91D4FF54-3D56-4209-BC94-3B4DCB5F1AF8}"/>
    <hyperlink ref="Y130" location="A126110678A" display="A126110678A" xr:uid="{2E3740DA-A29D-406F-AAB7-54FAE7294B46}"/>
    <hyperlink ref="Z130" location="A126103118W" display="A126103118W" xr:uid="{708EC7B1-E8E1-4F99-9B9C-7C3A340779C6}"/>
    <hyperlink ref="X131" location="A126095634J" display="A126095634J" xr:uid="{B74FBF71-2049-43CF-A1AC-715FC0FF11C9}"/>
    <hyperlink ref="Y131" location="A126110754T" display="A126110754T" xr:uid="{DB3919F8-ED32-49C1-B808-CEF1471C78A3}"/>
    <hyperlink ref="Z131" location="A126103194X" display="A126103194X" xr:uid="{BC530BAB-4497-484E-8906-FBE9B13C966D}"/>
    <hyperlink ref="X132" location="A126095614X" display="A126095614X" xr:uid="{32828A86-56BC-454E-AFDC-092840377A7F}"/>
    <hyperlink ref="Y132" location="A126110734J" display="A126110734J" xr:uid="{33F60887-4DBD-441F-BC5A-A574DE3E8ADB}"/>
    <hyperlink ref="Z132" location="A126103174R" display="A126103174R" xr:uid="{6A8FEE3F-110C-48ED-B1D2-544897F8F362}"/>
    <hyperlink ref="X133" location="A126095646T" display="A126095646T" xr:uid="{DCF223F8-9FAB-4CB2-BF43-CADFAB53B0BD}"/>
    <hyperlink ref="Y133" location="A126110766A" display="A126110766A" xr:uid="{E5D253BA-313B-4483-B2CD-043FD09FDEE6}"/>
    <hyperlink ref="Z133" location="A126103206W" display="A126103206W" xr:uid="{0A1F2110-6DAC-489F-85D2-2036431760DB}"/>
    <hyperlink ref="X134" location="A126095562J" display="A126095562J" xr:uid="{335E52CB-E113-42B3-8EFC-24C2CAB6DC89}"/>
    <hyperlink ref="Y134" location="A126110682T" display="A126110682T" xr:uid="{E96BE813-226F-43AE-8484-F29D974BB252}"/>
    <hyperlink ref="Z134" location="A126103122L" display="A126103122L" xr:uid="{D42C9C1E-1CCB-4F18-B0D2-7CE01B23D9D0}"/>
    <hyperlink ref="X135" location="A126095518X" display="A126095518X" xr:uid="{128817A7-1962-40F9-8F01-B9CA0A51E54A}"/>
    <hyperlink ref="Y135" location="A126110638J" display="A126110638J" xr:uid="{FA67DC8A-D7A2-4FDE-9D70-597D3A08AF6F}"/>
    <hyperlink ref="Z135" location="A126103078R" display="A126103078R" xr:uid="{3AEB15E8-3EEC-4D02-BE65-2DC6FDE8A5C7}"/>
    <hyperlink ref="X136" location="A126095538J" display="A126095538J" xr:uid="{DCAC5155-FB24-42E0-A926-C5823F6D327F}"/>
    <hyperlink ref="Y136" location="A126110658T" display="A126110658T" xr:uid="{250E5690-7D37-431B-A9A3-C75B5DBE53D6}"/>
    <hyperlink ref="Z136" location="A126103098X" display="A126103098X" xr:uid="{80FFD1E1-BB64-4736-B99A-94525E77956E}"/>
    <hyperlink ref="X137" location="A126095590T" display="A126095590T" xr:uid="{A0F39AFF-36E9-4B07-A9A7-804C353F67DD}"/>
    <hyperlink ref="Y137" location="A126110710R" display="A126110710R" xr:uid="{37253D8E-E035-43A9-8E23-EEF84922694A}"/>
    <hyperlink ref="Z137" location="A126103150W" display="A126103150W" xr:uid="{2B693082-E275-40C3-AE76-F0AA4AB50408}"/>
    <hyperlink ref="X138" location="A126095542X" display="A126095542X" xr:uid="{B157948C-B18A-46A7-B75A-6551FC7FBE5D}"/>
    <hyperlink ref="Y138" location="A126110662J" display="A126110662J" xr:uid="{40F5B6B1-C423-4ADA-8A9E-C60F9484416D}"/>
    <hyperlink ref="Z138" location="A126103102C" display="A126103102C" xr:uid="{140A4464-8F0A-4D5A-A588-446B8B61F371}"/>
    <hyperlink ref="X139" location="A126095594A" display="A126095594A" xr:uid="{D5E503D5-595E-41D0-ADC4-8AF5EC38AE8A}"/>
    <hyperlink ref="Y139" location="A126110714X" display="A126110714X" xr:uid="{1EB545C6-9620-4B86-B08E-D3CABCC43CC4}"/>
    <hyperlink ref="Z139" location="A126103154F" display="A126103154F" xr:uid="{6FA6E5AA-B578-4715-A288-DAB6E97B1D28}"/>
    <hyperlink ref="X140" location="A126095598K" display="A126095598K" xr:uid="{AD7DF3CB-A3E9-4A39-8E54-AE8EAF2397F1}"/>
    <hyperlink ref="Y140" location="A126110718J" display="A126110718J" xr:uid="{869EA3FE-6A04-4C88-95EF-039B150A3E95}"/>
    <hyperlink ref="Z140" location="A126103158R" display="A126103158R" xr:uid="{5C1AA119-5C9D-46C1-9723-FD12DF997BCE}"/>
    <hyperlink ref="X141" location="A126095650J" display="A126095650J" xr:uid="{CCE36D88-2F4C-4505-BC0D-722A11C749FE}"/>
    <hyperlink ref="Y141" location="A126110770T" display="A126110770T" xr:uid="{3345C994-8DF8-4582-81F1-B792F9880E51}"/>
    <hyperlink ref="Z141" location="A126103210L" display="A126103210L" xr:uid="{AF6BB25D-4B8D-4EDA-B0A8-F302DA2EFD71}"/>
    <hyperlink ref="X142" location="A126095522R" display="A126095522R" xr:uid="{504EBD64-B801-4D51-B914-06F01734CD0E}"/>
    <hyperlink ref="Y142" location="A126110642X" display="A126110642X" xr:uid="{F15469A6-7EA4-4A54-9680-49D7A16CB0FE}"/>
    <hyperlink ref="Z142" location="A126103082F" display="A126103082F" xr:uid="{7F47E509-A0F5-4B5D-A561-85793E5126FA}"/>
    <hyperlink ref="X143" location="A126095638T" display="A126095638T" xr:uid="{ADDD76AF-6A6C-49AE-B8BA-02CE10000065}"/>
    <hyperlink ref="Y143" location="A126110758A" display="A126110758A" xr:uid="{52A741E5-6A6B-4B33-9FBA-1A698EA59340}"/>
    <hyperlink ref="Z143" location="A126103198J" display="A126103198J" xr:uid="{668E678A-F26C-4E30-8F02-89147A6B9433}"/>
    <hyperlink ref="X144" location="A126095642J" display="A126095642J" xr:uid="{E72FFB60-CA72-4588-82FD-13B93682291C}"/>
    <hyperlink ref="Y144" location="A126110762T" display="A126110762T" xr:uid="{4DB1D878-7485-4403-94AA-05944BE56F3B}"/>
    <hyperlink ref="Z144" location="A126103202L" display="A126103202L" xr:uid="{CF871552-74C9-4CB4-B502-9A3484459811}"/>
    <hyperlink ref="X145" location="A126095530R" display="A126095530R" xr:uid="{ECBD5364-E752-4983-BE13-DE6BA670FABB}"/>
    <hyperlink ref="Y145" location="A126110650X" display="A126110650X" xr:uid="{FABD0D01-8319-4E84-BE1D-07D61DA8D606}"/>
    <hyperlink ref="Z145" location="A126103090F" display="A126103090F" xr:uid="{AE0ABFC8-380F-4518-810A-0414C8EF779B}"/>
    <hyperlink ref="X146" location="A126095566T" display="A126095566T" xr:uid="{9BB0AC38-0807-44DB-AFE3-D5D2FA0F1367}"/>
    <hyperlink ref="Y146" location="A126110686A" display="A126110686A" xr:uid="{1DCA5F89-2F64-4C53-AC84-3E0C3766D217}"/>
    <hyperlink ref="Z146" location="A126103126W" display="A126103126W" xr:uid="{EEF1279E-9E19-45D1-8352-038C3F35497E}"/>
    <hyperlink ref="X147" location="A126095602R" display="A126095602R" xr:uid="{C7052550-7CEA-452D-8F69-622D5FADEEA1}"/>
    <hyperlink ref="Y147" location="A126110722X" display="A126110722X" xr:uid="{9C94A9F1-7C63-44E3-80B4-5E749036306B}"/>
    <hyperlink ref="Z147" location="A126103162F" display="A126103162F" xr:uid="{C4B6B5A0-6C67-43E6-B39E-D3AD8F1FF75B}"/>
    <hyperlink ref="X148" location="A126095654T" display="A126095654T" xr:uid="{CBE59F3F-DA4E-407B-9B7E-8E7A8024B511}"/>
    <hyperlink ref="Y148" location="A126110774A" display="A126110774A" xr:uid="{F6224645-EBC9-4FDD-A897-C0317026B7B6}"/>
    <hyperlink ref="Z148" location="A126103214W" display="A126103214W" xr:uid="{DF045D04-7479-416D-B053-3BE43CE24489}"/>
    <hyperlink ref="X149" location="A126095526X" display="A126095526X" xr:uid="{BC25756E-D51F-439A-9138-782244D2A009}"/>
    <hyperlink ref="Y149" location="A126110646J" display="A126110646J" xr:uid="{62CA1335-8FE2-454A-940D-AC6040E1FABC}"/>
    <hyperlink ref="Z149" location="A126103086R" display="A126103086R" xr:uid="{D59F7632-DD8D-4A41-9CBC-3CF0CEC5C9FD}"/>
    <hyperlink ref="X150" location="A126095606X" display="A126095606X" xr:uid="{CF4B9DED-B95D-4714-8580-EDEFF15041AB}"/>
    <hyperlink ref="Y150" location="A126110726J" display="A126110726J" xr:uid="{C6E73A3C-0761-4187-8107-B316D42F5579}"/>
    <hyperlink ref="Z150" location="A126103166R" display="A126103166R" xr:uid="{44047068-0D4C-45FA-B50C-4FDCC388EB7E}"/>
    <hyperlink ref="X151" location="A126095618J" display="A126095618J" xr:uid="{6A30EBBD-6777-4F6A-959C-660AA2B542A9}"/>
    <hyperlink ref="Y151" location="A126110738T" display="A126110738T" xr:uid="{2F826FF5-FD24-4CC7-8F0A-C05C2E7158FC}"/>
    <hyperlink ref="Z151" location="A126103178X" display="A126103178X" xr:uid="{3B25AD42-4B24-446C-BDB8-A4A40A4534D9}"/>
    <hyperlink ref="X152" location="A126095550X" display="A126095550X" xr:uid="{DC1B57F6-3777-4A4E-AF5D-6A1EFD6F589E}"/>
    <hyperlink ref="Y152" location="A126110670J" display="A126110670J" xr:uid="{6DFA2B46-A66D-40FF-BA13-A09A51D7C4D0}"/>
    <hyperlink ref="Z152" location="A126103110C" display="A126103110C" xr:uid="{D62D30FD-CDC5-4FB3-AED4-AF50EB2DB410}"/>
    <hyperlink ref="X153" location="A126095534X" display="A126095534X" xr:uid="{9AB521FB-E707-41AC-9C2E-7F9871F409B0}"/>
    <hyperlink ref="Y153" location="A126110654J" display="A126110654J" xr:uid="{8E1D459C-AD45-49C3-99FA-AE48EA5E27EC}"/>
    <hyperlink ref="Z153" location="A126103094R" display="A126103094R" xr:uid="{1D11316E-0D75-4F02-91C9-32F7905DB155}"/>
    <hyperlink ref="X154" location="A126095570J" display="A126095570J" xr:uid="{4F047767-4CE5-474B-8378-0EDAF15FFC70}"/>
    <hyperlink ref="Y154" location="A126110690T" display="A126110690T" xr:uid="{3DECF98F-5DA5-4E8F-BAB7-E8BB839333E2}"/>
    <hyperlink ref="Z154" location="A126103130L" display="A126103130L" xr:uid="{97C1B4CA-FB0A-4C9C-8515-3D0F4D7959D8}"/>
    <hyperlink ref="X155" location="A126095546J" display="A126095546J" xr:uid="{9D0CC188-7772-467E-AB93-C9A29ADF6FA3}"/>
    <hyperlink ref="Y155" location="A126110666T" display="A126110666T" xr:uid="{E83A2319-2CE4-43B5-871A-670C0108C06D}"/>
    <hyperlink ref="Z155" location="A126103106L" display="A126103106L" xr:uid="{AD90D425-247A-49C0-8000-01C403BC9501}"/>
    <hyperlink ref="X156" location="A126095574T" display="A126095574T" xr:uid="{AFD64EA2-FE82-461B-84C9-7BC94F839166}"/>
    <hyperlink ref="Y156" location="A126110694A" display="A126110694A" xr:uid="{6414D3B4-20F3-4576-BFA5-C4B6FF5110DC}"/>
    <hyperlink ref="Z156" location="A126103134W" display="A126103134W" xr:uid="{0B59F7F1-D05A-46FD-A793-731040CD8BA2}"/>
    <hyperlink ref="X157" location="A126095554J" display="A126095554J" xr:uid="{43A0575E-A3BF-452D-A6A7-1E5731503BA0}"/>
    <hyperlink ref="Y157" location="A126110674T" display="A126110674T" xr:uid="{69F08637-0C60-4380-B16F-E71C2E5A7AB6}"/>
    <hyperlink ref="Z157" location="A126103114L" display="A126103114L" xr:uid="{B35A22AC-4D48-46BA-81EE-40FCD3CB73F8}"/>
    <hyperlink ref="AA123" location="A126095062L" display="A126095062L" xr:uid="{781FACC2-C62B-49E3-AD62-78A7EF085415}"/>
    <hyperlink ref="AB123" location="A126110182W" display="A126110182W" xr:uid="{36AC0FB0-1415-4DAE-8899-8E9868489EA6}"/>
    <hyperlink ref="AC123" location="A126102622R" display="A126102622R" xr:uid="{50C0364C-DACB-46E2-9116-09C2F95F5B30}"/>
    <hyperlink ref="AA124" location="A126095018C" display="A126095018C" xr:uid="{272E80B9-D908-4AFB-9D7A-A2266893C9F4}"/>
    <hyperlink ref="AB124" location="A126110138L" display="A126110138L" xr:uid="{2DABC5E6-7588-49CB-9D74-910F1BD34FC0}"/>
    <hyperlink ref="AC124" location="A126102578T" display="A126102578T" xr:uid="{AC71DEB6-DB27-4511-9B81-7C075CD57C2E}"/>
    <hyperlink ref="AA125" location="A126095066W" display="A126095066W" xr:uid="{B3980715-8709-48EE-B5BF-EB2746F044F3}"/>
    <hyperlink ref="AB125" location="A126110186F" display="A126110186F" xr:uid="{CB23B268-C6B4-43CE-854D-AD1A8BBBB608}"/>
    <hyperlink ref="AC125" location="A126102626X" display="A126102626X" xr:uid="{5AEA4324-AFD4-4AD4-986E-DC0580DDD3FA}"/>
    <hyperlink ref="AA126" location="A126095070L" display="A126095070L" xr:uid="{999D8FFB-6E70-46C6-9EAF-879FAC0C44A9}"/>
    <hyperlink ref="AB126" location="A126110190W" display="A126110190W" xr:uid="{37EB0D86-CAEB-40C4-B8C5-B2D1EDAB63E8}"/>
    <hyperlink ref="AC126" location="A126102630R" display="A126102630R" xr:uid="{7F2AB5CB-7C42-446B-9F42-E281F2801AD9}"/>
    <hyperlink ref="AA127" location="A126095022V" display="A126095022V" xr:uid="{EE035279-4DFB-4B46-94C0-3A0E913BF1A6}"/>
    <hyperlink ref="AB127" location="A126110142C" display="A126110142C" xr:uid="{85B37084-CBAC-4F0E-B729-79C8E87EE0F1}"/>
    <hyperlink ref="AC127" location="A126102582J" display="A126102582J" xr:uid="{97B1AE27-22F3-435A-AF80-12AE7688D903}"/>
    <hyperlink ref="AA128" location="A126095026C" display="A126095026C" xr:uid="{278233A4-AF20-4A85-BF41-7C43FF7A2361}"/>
    <hyperlink ref="AB128" location="A126110146L" display="A126110146L" xr:uid="{7C56FD58-B9DF-4C18-8809-7C3D1F0C59DD}"/>
    <hyperlink ref="AC128" location="A126102586T" display="A126102586T" xr:uid="{181B2E02-1B58-4218-A93C-9E4DF56CC1F6}"/>
    <hyperlink ref="AA129" location="A126095050C" display="A126095050C" xr:uid="{6C82FA37-960F-4A46-A95C-F3E8558B7363}"/>
    <hyperlink ref="AB129" location="A126110170L" display="A126110170L" xr:uid="{EFD12209-053E-421A-ACC7-842FEB4E7186}"/>
    <hyperlink ref="AC129" location="A126102610F" display="A126102610F" xr:uid="{88B29624-3232-4D14-8E04-9F805493CEEF}"/>
    <hyperlink ref="AA130" location="A126094998C" display="A126094998C" xr:uid="{0385CF6A-5B46-42FA-8539-87B6D58EAB3E}"/>
    <hyperlink ref="AB130" location="A126110118C" display="A126110118C" xr:uid="{93C27047-4D29-4177-939F-4BD42C699312}"/>
    <hyperlink ref="AC130" location="A126102558J" display="A126102558J" xr:uid="{29F2ABCC-0116-4742-849D-260EBB2C3EB6}"/>
    <hyperlink ref="AA131" location="A126095074W" display="A126095074W" xr:uid="{D96CE078-CB8F-4F89-8DD2-DFC8D14B5396}"/>
    <hyperlink ref="AB131" location="A126110194F" display="A126110194F" xr:uid="{13FFCBEA-9059-4D99-B752-D8A9722D1B44}"/>
    <hyperlink ref="AC131" location="A126102634X" display="A126102634X" xr:uid="{69C0A437-CC93-4A23-9B1E-B882485FE01F}"/>
    <hyperlink ref="AA132" location="A126095054L" display="A126095054L" xr:uid="{EBE9E811-0423-4C66-90A3-03D967EA1695}"/>
    <hyperlink ref="AB132" location="A126110174W" display="A126110174W" xr:uid="{21373803-14C6-4B8F-B9CA-28FDF6F0C667}"/>
    <hyperlink ref="AC132" location="A126102614R" display="A126102614R" xr:uid="{06E55877-7701-46FB-B57F-320A99B882DC}"/>
    <hyperlink ref="AA133" location="A126095086F" display="A126095086F" xr:uid="{5A7A291A-EC41-4F68-8A04-2F6FDB5447E7}"/>
    <hyperlink ref="AB133" location="A126110206C" display="A126110206C" xr:uid="{49013983-C202-4188-AE82-3DE3D6EE55B6}"/>
    <hyperlink ref="AC133" location="A126102646J" display="A126102646J" xr:uid="{36E12AC5-2E2A-44E2-9399-9E0D5442BF50}"/>
    <hyperlink ref="AA134" location="A126095002K" display="A126095002K" xr:uid="{3B609B60-C1B9-4180-89FE-0AEDD1712DC9}"/>
    <hyperlink ref="AB134" location="A126110122V" display="A126110122V" xr:uid="{022CAE9A-6F05-4D86-8318-3C600005F8E8}"/>
    <hyperlink ref="AC134" location="A126102562X" display="A126102562X" xr:uid="{01BF6A22-A2DC-4D2B-B4F1-C45656FFFB58}"/>
    <hyperlink ref="AA135" location="A126094958K" display="A126094958K" xr:uid="{EEC03C09-28FB-444D-AC20-73E2B0B4AD99}"/>
    <hyperlink ref="AB135" location="A126110078W" display="A126110078W" xr:uid="{73D6F278-4D11-4373-AC51-806F56F2BAEC}"/>
    <hyperlink ref="AC135" location="A126102518R" display="A126102518R" xr:uid="{23FA2EA2-A0B6-415D-AF16-20B9723ECD52}"/>
    <hyperlink ref="AA136" location="A126094978V" display="A126094978V" xr:uid="{15F29602-9AB3-43AC-A7B1-CE6BA3FBAFBE}"/>
    <hyperlink ref="AB136" location="A126110098F" display="A126110098F" xr:uid="{7B327EA1-AE77-48B4-9698-A5D55CC44D75}"/>
    <hyperlink ref="AC136" location="A126102538X" display="A126102538X" xr:uid="{7DA6BF9D-2BD7-4DFF-857B-A54624E4F871}"/>
    <hyperlink ref="AA137" location="A126095030V" display="A126095030V" xr:uid="{54D28F73-7E29-4676-9951-276C8C745468}"/>
    <hyperlink ref="AB137" location="A126110150C" display="A126110150C" xr:uid="{809F7324-887C-4CA9-85CA-07D7169BEEDD}"/>
    <hyperlink ref="AC137" location="A126102590J" display="A126102590J" xr:uid="{E04070D5-4F28-4058-901A-A3382AB62CFB}"/>
    <hyperlink ref="AA138" location="A126094982K" display="A126094982K" xr:uid="{EF3602DA-B2E5-4D1E-9870-7F08773EEB95}"/>
    <hyperlink ref="AB138" location="A126110102K" display="A126110102K" xr:uid="{7469FA26-AAB4-4617-B940-BA5A1405F5EC}"/>
    <hyperlink ref="AC138" location="A126102542R" display="A126102542R" xr:uid="{B578D433-203D-488F-849F-78D55FD46AEC}"/>
    <hyperlink ref="AA139" location="A126095034C" display="A126095034C" xr:uid="{61775B53-72BF-4069-8509-4FAC38777862}"/>
    <hyperlink ref="AB139" location="A126110154L" display="A126110154L" xr:uid="{710842DA-1F05-465B-B2E0-F1E3E7DE1003}"/>
    <hyperlink ref="AC139" location="A126102594T" display="A126102594T" xr:uid="{6C9FBF9F-26BD-495D-A1E7-6D746F880B6D}"/>
    <hyperlink ref="AA140" location="A126095038L" display="A126095038L" xr:uid="{2D65FD63-7D20-4956-82EC-1D275A1FBC46}"/>
    <hyperlink ref="AB140" location="A126110158W" display="A126110158W" xr:uid="{BCA25647-06B5-4E5C-A391-0A88E6865EF9}"/>
    <hyperlink ref="AC140" location="A126102598A" display="A126102598A" xr:uid="{5E35A0A9-097A-43A0-9270-267767600196}"/>
    <hyperlink ref="AA141" location="A126095090W" display="A126095090W" xr:uid="{D882CD67-58FF-481E-B814-57D88438499B}"/>
    <hyperlink ref="AB141" location="A126110210V" display="A126110210V" xr:uid="{6B838FC4-A09A-4AAB-BD73-4516DCBAECBE}"/>
    <hyperlink ref="AC141" location="A126102650X" display="A126102650X" xr:uid="{E5729FF3-9732-4B89-9696-CAF0DB9DDCA8}"/>
    <hyperlink ref="AA142" location="A126094962A" display="A126094962A" xr:uid="{CFA42539-1C91-4E10-8ED6-53E40B7AF72E}"/>
    <hyperlink ref="AB142" location="A126110082L" display="A126110082L" xr:uid="{4CF3EEAD-03C7-4328-BD5A-F66D4698FA06}"/>
    <hyperlink ref="AC142" location="A126102522F" display="A126102522F" xr:uid="{B8D49C1A-AD71-4453-99A7-720767033E9E}"/>
    <hyperlink ref="AA143" location="A126095078F" display="A126095078F" xr:uid="{1A2DEC4B-865F-439C-AE39-7A457C300B8F}"/>
    <hyperlink ref="AB143" location="A126110198R" display="A126110198R" xr:uid="{FB555335-105B-456C-980D-044C8B26DF8E}"/>
    <hyperlink ref="AC143" location="A126102638J" display="A126102638J" xr:uid="{07A40D01-931F-4BAA-9630-4DF95DFE780C}"/>
    <hyperlink ref="AA144" location="A126095082W" display="A126095082W" xr:uid="{9E4D4E74-8708-4930-BFDC-8F75972D98DA}"/>
    <hyperlink ref="AB144" location="A126110202V" display="A126110202V" xr:uid="{0E04BDA6-3957-4BDF-A038-285B416CED75}"/>
    <hyperlink ref="AC144" location="A126102642X" display="A126102642X" xr:uid="{B16DDAC6-E929-4324-A921-9C90CAB8944B}"/>
    <hyperlink ref="AA145" location="A126094970A" display="A126094970A" xr:uid="{AFCADEC9-8CCA-4F51-97F2-8ADB97254B9A}"/>
    <hyperlink ref="AB145" location="A126110090L" display="A126110090L" xr:uid="{9BE02922-E911-4E7E-93CA-B6ACDE046362}"/>
    <hyperlink ref="AC145" location="A126102530F" display="A126102530F" xr:uid="{17538B1D-79E7-4A24-833D-2946C5E69783}"/>
    <hyperlink ref="AA146" location="A126095006V" display="A126095006V" xr:uid="{69887310-F648-4994-B2EF-CE3396E8D79C}"/>
    <hyperlink ref="AB146" location="A126110126C" display="A126110126C" xr:uid="{39C5868E-835D-4D19-9FDC-7D3ABB03A99D}"/>
    <hyperlink ref="AC146" location="A126102566J" display="A126102566J" xr:uid="{82763133-15F2-4813-9C1B-80D81F6D2144}"/>
    <hyperlink ref="AA147" location="A126095042C" display="A126095042C" xr:uid="{5ADF2A39-705A-4C60-B0FC-EA7166FB3CD7}"/>
    <hyperlink ref="AB147" location="A126110162L" display="A126110162L" xr:uid="{00173F0E-26AC-4B42-AB82-D502AC920210}"/>
    <hyperlink ref="AC147" location="A126102602F" display="A126102602F" xr:uid="{F5A2728C-0FBC-44A1-87CE-EEE47BC9830B}"/>
    <hyperlink ref="AA148" location="A126095094F" display="A126095094F" xr:uid="{219C86B6-92FA-41DE-88FA-11B522943440}"/>
    <hyperlink ref="AB148" location="A126110214C" display="A126110214C" xr:uid="{390A27CF-19EC-47E1-A9AB-D9057DCC17DA}"/>
    <hyperlink ref="AC148" location="A126102654J" display="A126102654J" xr:uid="{2631C75E-6C6C-435E-86AD-F1A8D6D87B08}"/>
    <hyperlink ref="AA149" location="A126094966K" display="A126094966K" xr:uid="{600A4430-9C79-4DAF-9DDF-0A329A6E47C6}"/>
    <hyperlink ref="AB149" location="A126110086W" display="A126110086W" xr:uid="{450F54DF-6B3E-4CEB-ACC4-4E2064FF4A2A}"/>
    <hyperlink ref="AC149" location="A126102526R" display="A126102526R" xr:uid="{947B2F10-6162-4C9F-B911-60BC3A564FC1}"/>
    <hyperlink ref="AA150" location="A126095046L" display="A126095046L" xr:uid="{675820B1-A3C9-425F-91BD-62E8819441AE}"/>
    <hyperlink ref="AB150" location="A126110166W" display="A126110166W" xr:uid="{D038F3A1-63C9-4745-90BD-07AD133E488D}"/>
    <hyperlink ref="AC150" location="A126102606R" display="A126102606R" xr:uid="{6BA75F44-FC69-4140-B15B-38670C1931C4}"/>
    <hyperlink ref="AA151" location="A126095058W" display="A126095058W" xr:uid="{A978FC1F-4FAD-48FB-B2BA-79DEC97964D5}"/>
    <hyperlink ref="AB151" location="A126110178F" display="A126110178F" xr:uid="{1FC3BF4E-B6AB-4F48-8EBC-42300C755CCC}"/>
    <hyperlink ref="AC151" location="A126102618X" display="A126102618X" xr:uid="{50DE8ED7-F9F8-4AA3-808A-6FEB3EA1525D}"/>
    <hyperlink ref="AA152" location="A126094990K" display="A126094990K" xr:uid="{C69A9EA3-7D88-41C7-9AAC-B41B1D734471}"/>
    <hyperlink ref="AB152" location="A126110110K" display="A126110110K" xr:uid="{658CC72A-D4EB-4431-9DB0-27CCBF4F28B6}"/>
    <hyperlink ref="AC152" location="A126102550R" display="A126102550R" xr:uid="{089B3456-9877-4ED9-B18C-D420CC1321F6}"/>
    <hyperlink ref="AA153" location="A126094974K" display="A126094974K" xr:uid="{854B7288-8358-4CAD-973E-25567E30A93C}"/>
    <hyperlink ref="AB153" location="A126110094W" display="A126110094W" xr:uid="{C9F59A39-4BEB-4EC3-8466-258042BC13DA}"/>
    <hyperlink ref="AC153" location="A126102534R" display="A126102534R" xr:uid="{9D6B29AA-1620-441C-BB3D-C56429A5A8F8}"/>
    <hyperlink ref="AA154" location="A126095010K" display="A126095010K" xr:uid="{FDCCB348-13F8-4CE7-9F8F-2B6AEBDF0298}"/>
    <hyperlink ref="AB154" location="A126110130V" display="A126110130V" xr:uid="{926114B9-CD20-488E-9039-C826652F6936}"/>
    <hyperlink ref="AC154" location="A126102570X" display="A126102570X" xr:uid="{FADFA024-EB9E-44BE-904D-2627019AC5B6}"/>
    <hyperlink ref="AA155" location="A126094986V" display="A126094986V" xr:uid="{5EBBFE89-554F-4B1A-9B00-642823D6CC77}"/>
    <hyperlink ref="AB155" location="A126110106V" display="A126110106V" xr:uid="{82E6A2EA-8C3B-4332-B6BD-86570E0EA536}"/>
    <hyperlink ref="AC155" location="A126102546X" display="A126102546X" xr:uid="{F9A4A61D-4640-47FD-B997-1D26E4A7182A}"/>
    <hyperlink ref="AA156" location="A126095014V" display="A126095014V" xr:uid="{9DC73CF4-D946-4CE2-BEF6-FD6C4B851DB4}"/>
    <hyperlink ref="AB156" location="A126110134C" display="A126110134C" xr:uid="{48C34FB3-4247-4362-BBA9-C66388CA1B8C}"/>
    <hyperlink ref="AC156" location="A126102574J" display="A126102574J" xr:uid="{89890518-827A-407C-9974-85D181DEEC40}"/>
    <hyperlink ref="AA157" location="A126094994V" display="A126094994V" xr:uid="{45C7D0AB-9C99-481C-ACEC-45A7763D6D81}"/>
    <hyperlink ref="AB157" location="A126110114V" display="A126110114V" xr:uid="{800CB96E-4C9B-4BA2-B50D-D2A8DF4D712F}"/>
    <hyperlink ref="AC157" location="A126102554X" display="A126102554X" xr:uid="{8C6B20C9-A931-4C17-9193-DEA0B6C79BF6}"/>
    <hyperlink ref="C123" location="A126094922J" display="A126094922J" xr:uid="{F519E7C6-909D-4ADB-8EEC-F4720E82F21B}"/>
    <hyperlink ref="D123" location="A126110042V" display="A126110042V" xr:uid="{2C95C1A9-5120-4212-AD64-D8A09034B190}"/>
    <hyperlink ref="E123" location="A126102482X" display="A126102482X" xr:uid="{2DB7A67F-6941-413E-950B-633806679602}"/>
    <hyperlink ref="C124" location="A126094878K" display="A126094878K" xr:uid="{A9B45FC3-35EB-4554-A4F6-A5A6E2B45163}"/>
    <hyperlink ref="D124" location="A126109998R" display="A126109998R" xr:uid="{E27A8FAB-395D-456A-9D9D-4794A27688F2}"/>
    <hyperlink ref="E124" location="A126102438R" display="A126102438R" xr:uid="{3A57ECCE-C339-41C9-A434-DAACDA53ECA6}"/>
    <hyperlink ref="C125" location="A126094926T" display="A126094926T" xr:uid="{151465CF-FB74-4A88-8175-C7109C1F3688}"/>
    <hyperlink ref="D125" location="A126110046C" display="A126110046C" xr:uid="{0E76884F-2DBF-4C32-A511-AF5E38A42A72}"/>
    <hyperlink ref="E125" location="A126102486J" display="A126102486J" xr:uid="{E9C0DFDF-6410-42A9-802F-B9320256113D}"/>
    <hyperlink ref="C126" location="A126094930J" display="A126094930J" xr:uid="{EB66FE5B-1CFE-43E3-8010-73E353830B1F}"/>
    <hyperlink ref="D126" location="A126110050V" display="A126110050V" xr:uid="{EFB096FD-38FC-4B86-9708-9515A72776D4}"/>
    <hyperlink ref="E126" location="A126102490X" display="A126102490X" xr:uid="{ED659EE7-E370-489E-80C5-A1B62D34FFEB}"/>
    <hyperlink ref="C127" location="A126094882A" display="A126094882A" xr:uid="{F3ACF965-AFBA-4637-862F-EF15F9EFEBD7}"/>
    <hyperlink ref="D127" location="A126110002A" display="A126110002A" xr:uid="{0496F8E3-7FC3-455C-BCDA-69B1DA6BBCA9}"/>
    <hyperlink ref="E127" location="A126102442F" display="A126102442F" xr:uid="{523A9D77-AD6F-4DE7-8FB2-E2D201D6F0AB}"/>
    <hyperlink ref="C128" location="A126094886K" display="A126094886K" xr:uid="{493C2449-9FEE-4BA5-A18C-A0BDD846C7F8}"/>
    <hyperlink ref="D128" location="A126110006K" display="A126110006K" xr:uid="{409B076F-2FFB-4FB1-ADF6-508256B62E0D}"/>
    <hyperlink ref="E128" location="A126102446R" display="A126102446R" xr:uid="{0DB07293-96A4-45D6-B0DC-D6FB05503C64}"/>
    <hyperlink ref="C129" location="A126094910X" display="A126094910X" xr:uid="{E21335B3-FEEF-42D8-AC43-2A02560C571E}"/>
    <hyperlink ref="D129" location="A126110030K" display="A126110030K" xr:uid="{2EE802EB-25CB-403B-9F4D-1106988B41A2}"/>
    <hyperlink ref="E129" location="A126102470R" display="A126102470R" xr:uid="{7B87191A-E7EC-4EF7-A11B-EEB0A4EC0CBB}"/>
    <hyperlink ref="C130" location="A126094858A" display="A126094858A" xr:uid="{B0DCDD46-6F23-4277-BC29-8F5C44E1F44E}"/>
    <hyperlink ref="D130" location="A126109978F" display="A126109978F" xr:uid="{59DA2272-BF15-4654-90E7-5ED381D24E5C}"/>
    <hyperlink ref="E130" location="A126102418F" display="A126102418F" xr:uid="{0F5EDC48-8793-475E-B97B-450E5DB8EB22}"/>
    <hyperlink ref="C131" location="A126094934T" display="A126094934T" xr:uid="{3DC5B614-2C1F-4520-9AE2-9C2A870302AB}"/>
    <hyperlink ref="D131" location="A126110054C" display="A126110054C" xr:uid="{B4AC1B82-5D00-445B-82B7-22B52954A897}"/>
    <hyperlink ref="E131" location="A126102494J" display="A126102494J" xr:uid="{D1AF6D47-DBBF-4559-9F9D-9E9F2EB9EBD7}"/>
    <hyperlink ref="C132" location="A126094914J" display="A126094914J" xr:uid="{2DAC1F09-64FF-4E3D-8955-E7DD74DAFDC3}"/>
    <hyperlink ref="D132" location="A126110034V" display="A126110034V" xr:uid="{590501E2-22A8-492F-BE5C-75053EC56020}"/>
    <hyperlink ref="E132" location="A126102474X" display="A126102474X" xr:uid="{B91D92CB-FA2B-43C4-82F3-7B0B741FC886}"/>
    <hyperlink ref="C133" location="A126094946A" display="A126094946A" xr:uid="{5B33E3CB-CA95-42A7-9415-964161339527}"/>
    <hyperlink ref="D133" location="A126110066L" display="A126110066L" xr:uid="{A110FC3A-6C91-4B93-97F2-8819FD07B9F4}"/>
    <hyperlink ref="E133" location="A126102506F" display="A126102506F" xr:uid="{012079A0-E217-4D6D-82E1-EE2B92D86E0C}"/>
    <hyperlink ref="C134" location="A126094862T" display="A126094862T" xr:uid="{4C80B8C7-FA70-4257-877E-F732EBDA349C}"/>
    <hyperlink ref="D134" location="A126109982W" display="A126109982W" xr:uid="{586D56F4-E4D8-4A13-BBD2-DB869CF81773}"/>
    <hyperlink ref="E134" location="A126102422W" display="A126102422W" xr:uid="{0EEE298E-1DEE-4BEF-BD26-E6896A0A8BB8}"/>
    <hyperlink ref="C135" location="A126094818J" display="A126094818J" xr:uid="{64CEF350-4C34-4CC5-B41B-3A65C170AC4F}"/>
    <hyperlink ref="D135" location="A126109938L" display="A126109938L" xr:uid="{6F700629-E75A-4632-8B83-5F3CC34E2D64}"/>
    <hyperlink ref="E135" location="A126102378X" display="A126102378X" xr:uid="{5A7C2575-8A17-49A4-A4D1-4102C8FD1A9F}"/>
    <hyperlink ref="C136" location="A126094838T" display="A126094838T" xr:uid="{E89674B0-7F86-43D4-AF85-4A00CA7AEB94}"/>
    <hyperlink ref="D136" location="A126109958W" display="A126109958W" xr:uid="{204DF49A-DFCB-4273-B817-3E28C64C43D8}"/>
    <hyperlink ref="E136" location="A126102398J" display="A126102398J" xr:uid="{0817F8D3-CA8C-431C-8097-42C0837FB140}"/>
    <hyperlink ref="C137" location="A126094890A" display="A126094890A" xr:uid="{3789200E-171E-435B-B509-8EDB51E0D224}"/>
    <hyperlink ref="D137" location="A126110010A" display="A126110010A" xr:uid="{10896AFC-E752-447C-8360-745B8334E4EC}"/>
    <hyperlink ref="E137" location="A126102450F" display="A126102450F" xr:uid="{CCE08F5D-2F91-4136-8B12-6ED9019D0242}"/>
    <hyperlink ref="C138" location="A126094842J" display="A126094842J" xr:uid="{9AE2AD1A-907A-46F9-B666-9CEE9516D9C6}"/>
    <hyperlink ref="D138" location="A126109962L" display="A126109962L" xr:uid="{BF18404C-1C9A-47B5-95E1-60BE18055B68}"/>
    <hyperlink ref="E138" location="A126102402L" display="A126102402L" xr:uid="{64347EBE-02C2-475C-84A3-5209A2304B55}"/>
    <hyperlink ref="C139" location="A126094894K" display="A126094894K" xr:uid="{983445D2-DFDC-41B2-9414-6B765E4D7146}"/>
    <hyperlink ref="D139" location="A126110014K" display="A126110014K" xr:uid="{99829942-63AC-4C5A-9A28-851D8CDC77E6}"/>
    <hyperlink ref="E139" location="A126102454R" display="A126102454R" xr:uid="{146FF3EC-EA5B-479F-B0B3-AEFACED21A28}"/>
    <hyperlink ref="C140" location="A126094898V" display="A126094898V" xr:uid="{0995F6F0-467D-425E-A9B3-1060D0380044}"/>
    <hyperlink ref="D140" location="A126110018V" display="A126110018V" xr:uid="{DFD3BD12-0AC9-4DBF-9DCC-3871B183FA57}"/>
    <hyperlink ref="E140" location="A126102458X" display="A126102458X" xr:uid="{4716E4AC-6037-47C7-8181-D32AD2DB3168}"/>
    <hyperlink ref="C141" location="A126094950T" display="A126094950T" xr:uid="{63305968-8055-444B-8278-39AB2DEE348A}"/>
    <hyperlink ref="D141" location="A126110070C" display="A126110070C" xr:uid="{57BB8BE6-D7A1-49F6-9298-58E76E2D531F}"/>
    <hyperlink ref="E141" location="A126102510W" display="A126102510W" xr:uid="{0BB21081-DE08-44FF-85AA-1F50208999BB}"/>
    <hyperlink ref="C142" location="A126094822X" display="A126094822X" xr:uid="{CE7014E5-8D9F-4FF5-9A56-786087E53ACB}"/>
    <hyperlink ref="D142" location="A126109942C" display="A126109942C" xr:uid="{6CBCB2FF-15E1-4132-B51B-33503CFBAC64}"/>
    <hyperlink ref="E142" location="A126102382R" display="A126102382R" xr:uid="{D717030B-180D-4E1B-BC6F-EB4AA2C95BF3}"/>
    <hyperlink ref="C143" location="A126094938A" display="A126094938A" xr:uid="{1EFAF047-E26A-4074-AA72-023ED183F99B}"/>
    <hyperlink ref="D143" location="A126110058L" display="A126110058L" xr:uid="{8C04AB7C-0BAE-47A2-9768-9E18961A93EA}"/>
    <hyperlink ref="E143" location="A126102498T" display="A126102498T" xr:uid="{E714942C-2D36-40C4-B4B8-63B19FD533C9}"/>
    <hyperlink ref="C144" location="A126094942T" display="A126094942T" xr:uid="{122DBF8B-0D71-4C16-9567-773B3D3F8B2A}"/>
    <hyperlink ref="D144" location="A126110062C" display="A126110062C" xr:uid="{6FDC46B7-0827-4EAD-9B01-BEE18C87CF16}"/>
    <hyperlink ref="E144" location="A126102502W" display="A126102502W" xr:uid="{46D27C3E-F1D3-4230-AFC4-0DC2A4AF61B7}"/>
    <hyperlink ref="C145" location="A126094830X" display="A126094830X" xr:uid="{F6AD3F63-087A-4B0B-9D25-8E7CD14AAFDA}"/>
    <hyperlink ref="D145" location="A126109950C" display="A126109950C" xr:uid="{7FCD1BA4-04BF-4933-8F20-EE025E4CA02C}"/>
    <hyperlink ref="E145" location="A126102390R" display="A126102390R" xr:uid="{0E9B9A91-FA4F-4C66-8F97-8BAAC55A17E1}"/>
    <hyperlink ref="C146" location="A126094866A" display="A126094866A" xr:uid="{5F31F1C9-19DF-4874-822E-47D32CC9F5C7}"/>
    <hyperlink ref="D146" location="A126109986F" display="A126109986F" xr:uid="{6F5724A5-ED74-4460-B552-56B657843827}"/>
    <hyperlink ref="E146" location="A126102426F" display="A126102426F" xr:uid="{507C6AF0-110A-4289-9963-FD33CAA6820E}"/>
    <hyperlink ref="C147" location="A126094902X" display="A126094902X" xr:uid="{6FEEDD35-AA90-4CE5-A01E-A676182E9E50}"/>
    <hyperlink ref="D147" location="A126110022K" display="A126110022K" xr:uid="{04F1AA30-3EDB-47A3-916E-B484314A32E5}"/>
    <hyperlink ref="E147" location="A126102462R" display="A126102462R" xr:uid="{592DDF77-9053-40B6-8208-1959F7F49D4F}"/>
    <hyperlink ref="C148" location="A126094954A" display="A126094954A" xr:uid="{54F84666-2B17-4B93-8100-691229B3ED8C}"/>
    <hyperlink ref="D148" location="A126110074L" display="A126110074L" xr:uid="{757401A0-D50D-4B62-A9FC-F483E153ADA9}"/>
    <hyperlink ref="E148" location="A126102514F" display="A126102514F" xr:uid="{E39700C8-4944-44CC-86AA-45FAC63E2C26}"/>
    <hyperlink ref="C149" location="A126094826J" display="A126094826J" xr:uid="{4AB60524-A18B-4B6D-9576-C3AC42EA9B16}"/>
    <hyperlink ref="D149" location="A126109946L" display="A126109946L" xr:uid="{856342E4-7656-40FF-A3F3-CA1485E3FDB4}"/>
    <hyperlink ref="E149" location="A126102386X" display="A126102386X" xr:uid="{9A107C35-277D-45F6-B415-91AF963DBF43}"/>
    <hyperlink ref="C150" location="A126094906J" display="A126094906J" xr:uid="{CB383FA3-788A-46A0-B2C0-33F8DA6CCD1F}"/>
    <hyperlink ref="D150" location="A126110026V" display="A126110026V" xr:uid="{7D73F6E5-422C-4672-951F-4AE0E8C4782D}"/>
    <hyperlink ref="E150" location="A126102466X" display="A126102466X" xr:uid="{E95F0CEA-CEA4-41AC-B716-EF90AD142DBA}"/>
    <hyperlink ref="C151" location="A126094918T" display="A126094918T" xr:uid="{7758A328-D09F-420D-BF5C-EB9E1B6D258C}"/>
    <hyperlink ref="D151" location="A126110038C" display="A126110038C" xr:uid="{1DDEA448-4278-4860-AF40-BB8C51A7FA2B}"/>
    <hyperlink ref="E151" location="A126102478J" display="A126102478J" xr:uid="{4E025C05-D448-468B-B2A7-CAA81C4F3157}"/>
    <hyperlink ref="C152" location="A126094850J" display="A126094850J" xr:uid="{7CA8F29A-F316-4E08-ADE6-3D7CA9AED14A}"/>
    <hyperlink ref="D152" location="A126109970L" display="A126109970L" xr:uid="{FF1680A0-27F6-4FE5-AFEF-15597EA11686}"/>
    <hyperlink ref="E152" location="A126102410L" display="A126102410L" xr:uid="{08683C8A-A7C7-4572-8093-45B47272A978}"/>
    <hyperlink ref="C153" location="A126094834J" display="A126094834J" xr:uid="{6EAC5D78-5978-446F-8073-8399EFD1148C}"/>
    <hyperlink ref="D153" location="A126109954L" display="A126109954L" xr:uid="{9963FDB6-8118-4ABA-910B-BFEBFFA35F4E}"/>
    <hyperlink ref="E153" location="A126102394X" display="A126102394X" xr:uid="{CA176958-C96E-457F-A9F6-23B3F7DF4398}"/>
    <hyperlink ref="C154" location="A126094870T" display="A126094870T" xr:uid="{100CD415-9F4E-483F-AAD8-23280B4F832E}"/>
    <hyperlink ref="D154" location="A126109990W" display="A126109990W" xr:uid="{6B97EA96-37ED-4DF0-A31E-C4AFA3AB4CC5}"/>
    <hyperlink ref="E154" location="A126102430W" display="A126102430W" xr:uid="{6560A761-3BD8-43B5-A963-C5996E6A9BC9}"/>
    <hyperlink ref="C155" location="A126094846T" display="A126094846T" xr:uid="{90DC0E42-FC00-4F2A-BD32-46E44B6E798D}"/>
    <hyperlink ref="D155" location="A126109966W" display="A126109966W" xr:uid="{AD4206D8-618F-4E32-9D6D-B2298A2C71E7}"/>
    <hyperlink ref="E155" location="A126102406W" display="A126102406W" xr:uid="{EC70A055-C396-4409-B216-336CBBCAE4E0}"/>
    <hyperlink ref="C156" location="A126094874A" display="A126094874A" xr:uid="{0D524493-82BA-4B6D-ACA0-A00AD92770C4}"/>
    <hyperlink ref="D156" location="A126109994F" display="A126109994F" xr:uid="{0680D518-B9C6-4FB2-B164-5DB5F01D0DD1}"/>
    <hyperlink ref="E156" location="A126102434F" display="A126102434F" xr:uid="{76A28334-F870-4AF6-9E32-16A0917328B9}"/>
    <hyperlink ref="C157" location="A126094854T" display="A126094854T" xr:uid="{22E689F3-8C29-40FC-820F-2405188C42FD}"/>
    <hyperlink ref="D157" location="A126109974W" display="A126109974W" xr:uid="{13BB32F1-798D-4AE5-B0FB-2A53B772D96E}"/>
    <hyperlink ref="E157" location="A126102414W" display="A126102414W" xr:uid="{AC385F68-6111-4E85-BEA5-871591B708AF}"/>
    <hyperlink ref="A51" r:id="rId1" display="http://www.abs.gov.au/websitedbs/d3310114.nsf/Home/©+Copyright?OpenDocument" xr:uid="{730A8579-5CD1-4623-9E7E-CD7EE97F2A7F}"/>
  </hyperlinks>
  <pageMargins left="0.74803149606299213" right="0.74803149606299213" top="0.98425196850393704" bottom="0.98425196850393704" header="0.51181102362204722" footer="0.51181102362204722"/>
  <pageSetup paperSize="8" scale="62" fitToHeight="0" orientation="portrait"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2:M1483"/>
  <sheetViews>
    <sheetView showGridLines="0" workbookViewId="0">
      <pane ySplit="11" topLeftCell="A12" activePane="bottomLeft" state="frozen"/>
      <selection pane="bottomLeft"/>
    </sheetView>
  </sheetViews>
  <sheetFormatPr defaultColWidth="7.7109375" defaultRowHeight="11.25"/>
  <cols>
    <col min="1" max="1" width="17.85546875" style="11" customWidth="1"/>
    <col min="2" max="2" width="19.140625" style="11" customWidth="1"/>
    <col min="3" max="3" width="30.7109375" style="11" customWidth="1"/>
    <col min="4" max="4" width="7.7109375" style="11"/>
    <col min="5" max="5" width="11" style="11" bestFit="1" customWidth="1"/>
    <col min="6" max="11" width="7.7109375" style="11"/>
    <col min="12" max="12" width="9.7109375" style="11" customWidth="1"/>
    <col min="13" max="25" width="7.7109375" style="11"/>
    <col min="26" max="26" width="7.7109375" style="11" customWidth="1"/>
    <col min="27" max="16384" width="7.7109375" style="11"/>
  </cols>
  <sheetData>
    <row r="2" spans="1:13" ht="12.75">
      <c r="B2" s="13" t="s">
        <v>2952</v>
      </c>
      <c r="C2" s="12"/>
      <c r="D2" s="12"/>
      <c r="E2" s="12"/>
      <c r="F2" s="12"/>
      <c r="G2" s="12"/>
      <c r="H2" s="12"/>
      <c r="I2" s="12"/>
      <c r="J2" s="12"/>
      <c r="K2" s="12"/>
      <c r="L2" s="12"/>
      <c r="M2" s="12"/>
    </row>
    <row r="3" spans="1:13">
      <c r="B3" s="12"/>
      <c r="C3" s="12"/>
      <c r="D3" s="12"/>
      <c r="E3" s="12"/>
      <c r="F3" s="12"/>
      <c r="G3" s="12"/>
      <c r="H3" s="12"/>
      <c r="I3" s="12"/>
      <c r="J3" s="12"/>
      <c r="K3" s="12"/>
      <c r="L3" s="12"/>
      <c r="M3" s="12"/>
    </row>
    <row r="4" spans="1:13">
      <c r="B4" s="12"/>
      <c r="C4" s="12"/>
      <c r="D4" s="12"/>
      <c r="E4" s="12"/>
      <c r="F4" s="12"/>
      <c r="G4" s="12"/>
      <c r="H4" s="12"/>
      <c r="I4" s="12"/>
      <c r="J4" s="12"/>
      <c r="K4" s="12"/>
      <c r="L4" s="12"/>
      <c r="M4" s="12"/>
    </row>
    <row r="5" spans="1:13" ht="15.75">
      <c r="B5" s="14" t="s">
        <v>2953</v>
      </c>
    </row>
    <row r="6" spans="1:13" ht="15.75" customHeight="1">
      <c r="B6" s="65" t="s">
        <v>2954</v>
      </c>
      <c r="C6" s="65"/>
      <c r="D6" s="65"/>
      <c r="E6" s="65"/>
      <c r="F6" s="65"/>
      <c r="G6" s="65"/>
      <c r="H6" s="65"/>
      <c r="I6" s="65"/>
      <c r="J6" s="65"/>
      <c r="K6" s="65"/>
      <c r="L6" s="65"/>
    </row>
    <row r="8" spans="1:13" ht="15">
      <c r="D8" s="16" t="s">
        <v>2955</v>
      </c>
    </row>
    <row r="9" spans="1:13" s="17" customFormat="1"/>
    <row r="10" spans="1:13" ht="22.5" customHeight="1">
      <c r="A10" s="18" t="s">
        <v>2956</v>
      </c>
      <c r="B10" s="18"/>
      <c r="C10" s="18"/>
      <c r="D10" s="18" t="s">
        <v>251</v>
      </c>
      <c r="E10" s="18" t="s">
        <v>258</v>
      </c>
      <c r="F10" s="18" t="s">
        <v>255</v>
      </c>
      <c r="G10" s="18" t="s">
        <v>256</v>
      </c>
      <c r="H10" s="18" t="s">
        <v>2957</v>
      </c>
      <c r="I10" s="18" t="s">
        <v>250</v>
      </c>
      <c r="J10" s="18" t="s">
        <v>252</v>
      </c>
      <c r="K10" s="18" t="s">
        <v>2958</v>
      </c>
      <c r="L10" s="18" t="s">
        <v>254</v>
      </c>
    </row>
    <row r="12" spans="1:13">
      <c r="A12" s="11" t="s">
        <v>0</v>
      </c>
      <c r="D12" s="11" t="s">
        <v>260</v>
      </c>
      <c r="E12" s="19" t="s">
        <v>262</v>
      </c>
      <c r="F12" s="10">
        <v>42036</v>
      </c>
      <c r="G12" s="10">
        <v>44958</v>
      </c>
      <c r="H12" s="11">
        <v>9</v>
      </c>
      <c r="I12" s="20" t="s">
        <v>259</v>
      </c>
      <c r="J12" s="11" t="s">
        <v>261</v>
      </c>
      <c r="K12" s="11" t="s">
        <v>2960</v>
      </c>
      <c r="L12" s="11">
        <v>2</v>
      </c>
    </row>
    <row r="13" spans="1:13">
      <c r="A13" s="11" t="s">
        <v>1</v>
      </c>
      <c r="D13" s="11" t="s">
        <v>260</v>
      </c>
      <c r="E13" s="19" t="s">
        <v>263</v>
      </c>
      <c r="F13" s="10">
        <v>42036</v>
      </c>
      <c r="G13" s="10">
        <v>44958</v>
      </c>
      <c r="H13" s="11">
        <v>9</v>
      </c>
      <c r="I13" s="20" t="s">
        <v>259</v>
      </c>
      <c r="J13" s="11" t="s">
        <v>261</v>
      </c>
      <c r="K13" s="11" t="s">
        <v>2960</v>
      </c>
      <c r="L13" s="11">
        <v>2</v>
      </c>
    </row>
    <row r="14" spans="1:13">
      <c r="A14" s="11" t="s">
        <v>2</v>
      </c>
      <c r="D14" s="11" t="s">
        <v>260</v>
      </c>
      <c r="E14" s="19" t="s">
        <v>264</v>
      </c>
      <c r="F14" s="10">
        <v>42036</v>
      </c>
      <c r="G14" s="10">
        <v>44958</v>
      </c>
      <c r="H14" s="11">
        <v>9</v>
      </c>
      <c r="I14" s="20" t="s">
        <v>259</v>
      </c>
      <c r="J14" s="11" t="s">
        <v>261</v>
      </c>
      <c r="K14" s="11" t="s">
        <v>2960</v>
      </c>
      <c r="L14" s="11">
        <v>2</v>
      </c>
    </row>
    <row r="15" spans="1:13">
      <c r="A15" s="11" t="s">
        <v>3</v>
      </c>
      <c r="D15" s="11" t="s">
        <v>260</v>
      </c>
      <c r="E15" s="19" t="s">
        <v>265</v>
      </c>
      <c r="F15" s="10">
        <v>42036</v>
      </c>
      <c r="G15" s="10">
        <v>44958</v>
      </c>
      <c r="H15" s="11">
        <v>9</v>
      </c>
      <c r="I15" s="20" t="s">
        <v>259</v>
      </c>
      <c r="J15" s="11" t="s">
        <v>261</v>
      </c>
      <c r="K15" s="11" t="s">
        <v>2960</v>
      </c>
      <c r="L15" s="11">
        <v>2</v>
      </c>
    </row>
    <row r="16" spans="1:13">
      <c r="A16" s="11" t="s">
        <v>4</v>
      </c>
      <c r="D16" s="11" t="s">
        <v>260</v>
      </c>
      <c r="E16" s="19" t="s">
        <v>266</v>
      </c>
      <c r="F16" s="10">
        <v>42036</v>
      </c>
      <c r="G16" s="10">
        <v>44958</v>
      </c>
      <c r="H16" s="11">
        <v>9</v>
      </c>
      <c r="I16" s="20" t="s">
        <v>259</v>
      </c>
      <c r="J16" s="11" t="s">
        <v>261</v>
      </c>
      <c r="K16" s="11" t="s">
        <v>2960</v>
      </c>
      <c r="L16" s="11">
        <v>2</v>
      </c>
    </row>
    <row r="17" spans="1:12">
      <c r="A17" s="11" t="s">
        <v>5</v>
      </c>
      <c r="D17" s="11" t="s">
        <v>260</v>
      </c>
      <c r="E17" s="19" t="s">
        <v>267</v>
      </c>
      <c r="F17" s="10">
        <v>42036</v>
      </c>
      <c r="G17" s="10">
        <v>44958</v>
      </c>
      <c r="H17" s="11">
        <v>9</v>
      </c>
      <c r="I17" s="20" t="s">
        <v>259</v>
      </c>
      <c r="J17" s="11" t="s">
        <v>261</v>
      </c>
      <c r="K17" s="11" t="s">
        <v>2960</v>
      </c>
      <c r="L17" s="11">
        <v>2</v>
      </c>
    </row>
    <row r="18" spans="1:12">
      <c r="A18" s="11" t="s">
        <v>6</v>
      </c>
      <c r="D18" s="11" t="s">
        <v>260</v>
      </c>
      <c r="E18" s="19" t="s">
        <v>268</v>
      </c>
      <c r="F18" s="10">
        <v>42036</v>
      </c>
      <c r="G18" s="10">
        <v>44958</v>
      </c>
      <c r="H18" s="11">
        <v>9</v>
      </c>
      <c r="I18" s="20" t="s">
        <v>259</v>
      </c>
      <c r="J18" s="11" t="s">
        <v>261</v>
      </c>
      <c r="K18" s="11" t="s">
        <v>2960</v>
      </c>
      <c r="L18" s="11">
        <v>2</v>
      </c>
    </row>
    <row r="19" spans="1:12">
      <c r="A19" s="11" t="s">
        <v>7</v>
      </c>
      <c r="D19" s="11" t="s">
        <v>260</v>
      </c>
      <c r="E19" s="19" t="s">
        <v>269</v>
      </c>
      <c r="F19" s="10">
        <v>42036</v>
      </c>
      <c r="G19" s="10">
        <v>44958</v>
      </c>
      <c r="H19" s="11">
        <v>9</v>
      </c>
      <c r="I19" s="20" t="s">
        <v>259</v>
      </c>
      <c r="J19" s="11" t="s">
        <v>261</v>
      </c>
      <c r="K19" s="11" t="s">
        <v>2960</v>
      </c>
      <c r="L19" s="11">
        <v>2</v>
      </c>
    </row>
    <row r="20" spans="1:12">
      <c r="A20" s="11" t="s">
        <v>8</v>
      </c>
      <c r="D20" s="11" t="s">
        <v>260</v>
      </c>
      <c r="E20" s="19" t="s">
        <v>270</v>
      </c>
      <c r="F20" s="10">
        <v>42036</v>
      </c>
      <c r="G20" s="10">
        <v>44958</v>
      </c>
      <c r="H20" s="11">
        <v>9</v>
      </c>
      <c r="I20" s="20" t="s">
        <v>259</v>
      </c>
      <c r="J20" s="11" t="s">
        <v>261</v>
      </c>
      <c r="K20" s="11" t="s">
        <v>2960</v>
      </c>
      <c r="L20" s="11">
        <v>2</v>
      </c>
    </row>
    <row r="21" spans="1:12">
      <c r="A21" s="11" t="s">
        <v>9</v>
      </c>
      <c r="D21" s="11" t="s">
        <v>260</v>
      </c>
      <c r="E21" s="19" t="s">
        <v>271</v>
      </c>
      <c r="F21" s="10">
        <v>42036</v>
      </c>
      <c r="G21" s="10">
        <v>44958</v>
      </c>
      <c r="H21" s="11">
        <v>9</v>
      </c>
      <c r="I21" s="20" t="s">
        <v>259</v>
      </c>
      <c r="J21" s="11" t="s">
        <v>261</v>
      </c>
      <c r="K21" s="11" t="s">
        <v>2960</v>
      </c>
      <c r="L21" s="11">
        <v>2</v>
      </c>
    </row>
    <row r="22" spans="1:12">
      <c r="A22" s="11" t="s">
        <v>10</v>
      </c>
      <c r="D22" s="11" t="s">
        <v>260</v>
      </c>
      <c r="E22" s="19" t="s">
        <v>272</v>
      </c>
      <c r="F22" s="10">
        <v>42036</v>
      </c>
      <c r="G22" s="10">
        <v>44958</v>
      </c>
      <c r="H22" s="11">
        <v>9</v>
      </c>
      <c r="I22" s="20" t="s">
        <v>259</v>
      </c>
      <c r="J22" s="11" t="s">
        <v>261</v>
      </c>
      <c r="K22" s="11" t="s">
        <v>2960</v>
      </c>
      <c r="L22" s="11">
        <v>2</v>
      </c>
    </row>
    <row r="23" spans="1:12">
      <c r="A23" s="11" t="s">
        <v>11</v>
      </c>
      <c r="D23" s="11" t="s">
        <v>260</v>
      </c>
      <c r="E23" s="19" t="s">
        <v>273</v>
      </c>
      <c r="F23" s="10">
        <v>42036</v>
      </c>
      <c r="G23" s="10">
        <v>44958</v>
      </c>
      <c r="H23" s="11">
        <v>9</v>
      </c>
      <c r="I23" s="20" t="s">
        <v>259</v>
      </c>
      <c r="J23" s="11" t="s">
        <v>261</v>
      </c>
      <c r="K23" s="11" t="s">
        <v>2960</v>
      </c>
      <c r="L23" s="11">
        <v>2</v>
      </c>
    </row>
    <row r="24" spans="1:12">
      <c r="A24" s="11" t="s">
        <v>12</v>
      </c>
      <c r="D24" s="11" t="s">
        <v>260</v>
      </c>
      <c r="E24" s="19" t="s">
        <v>274</v>
      </c>
      <c r="F24" s="10">
        <v>42036</v>
      </c>
      <c r="G24" s="10">
        <v>44958</v>
      </c>
      <c r="H24" s="11">
        <v>9</v>
      </c>
      <c r="I24" s="20" t="s">
        <v>259</v>
      </c>
      <c r="J24" s="11" t="s">
        <v>261</v>
      </c>
      <c r="K24" s="11" t="s">
        <v>2960</v>
      </c>
      <c r="L24" s="11">
        <v>2</v>
      </c>
    </row>
    <row r="25" spans="1:12">
      <c r="A25" s="11" t="s">
        <v>13</v>
      </c>
      <c r="D25" s="11" t="s">
        <v>260</v>
      </c>
      <c r="E25" s="19" t="s">
        <v>275</v>
      </c>
      <c r="F25" s="10">
        <v>42036</v>
      </c>
      <c r="G25" s="10">
        <v>44958</v>
      </c>
      <c r="H25" s="11">
        <v>9</v>
      </c>
      <c r="I25" s="20" t="s">
        <v>259</v>
      </c>
      <c r="J25" s="11" t="s">
        <v>261</v>
      </c>
      <c r="K25" s="11" t="s">
        <v>2960</v>
      </c>
      <c r="L25" s="11">
        <v>2</v>
      </c>
    </row>
    <row r="26" spans="1:12">
      <c r="A26" s="11" t="s">
        <v>14</v>
      </c>
      <c r="D26" s="11" t="s">
        <v>260</v>
      </c>
      <c r="E26" s="19" t="s">
        <v>276</v>
      </c>
      <c r="F26" s="10">
        <v>42036</v>
      </c>
      <c r="G26" s="10">
        <v>44958</v>
      </c>
      <c r="H26" s="11">
        <v>9</v>
      </c>
      <c r="I26" s="20" t="s">
        <v>259</v>
      </c>
      <c r="J26" s="11" t="s">
        <v>261</v>
      </c>
      <c r="K26" s="11" t="s">
        <v>2960</v>
      </c>
      <c r="L26" s="11">
        <v>2</v>
      </c>
    </row>
    <row r="27" spans="1:12">
      <c r="A27" s="11" t="s">
        <v>15</v>
      </c>
      <c r="D27" s="11" t="s">
        <v>260</v>
      </c>
      <c r="E27" s="19" t="s">
        <v>277</v>
      </c>
      <c r="F27" s="10">
        <v>42036</v>
      </c>
      <c r="G27" s="10">
        <v>44958</v>
      </c>
      <c r="H27" s="11">
        <v>9</v>
      </c>
      <c r="I27" s="20" t="s">
        <v>259</v>
      </c>
      <c r="J27" s="11" t="s">
        <v>261</v>
      </c>
      <c r="K27" s="11" t="s">
        <v>2960</v>
      </c>
      <c r="L27" s="11">
        <v>2</v>
      </c>
    </row>
    <row r="28" spans="1:12">
      <c r="A28" s="11" t="s">
        <v>16</v>
      </c>
      <c r="D28" s="11" t="s">
        <v>260</v>
      </c>
      <c r="E28" s="19" t="s">
        <v>278</v>
      </c>
      <c r="F28" s="10">
        <v>42036</v>
      </c>
      <c r="G28" s="10">
        <v>44958</v>
      </c>
      <c r="H28" s="11">
        <v>9</v>
      </c>
      <c r="I28" s="20" t="s">
        <v>259</v>
      </c>
      <c r="J28" s="11" t="s">
        <v>261</v>
      </c>
      <c r="K28" s="11" t="s">
        <v>2960</v>
      </c>
      <c r="L28" s="11">
        <v>2</v>
      </c>
    </row>
    <row r="29" spans="1:12">
      <c r="A29" s="11" t="s">
        <v>17</v>
      </c>
      <c r="D29" s="11" t="s">
        <v>260</v>
      </c>
      <c r="E29" s="19" t="s">
        <v>279</v>
      </c>
      <c r="F29" s="10">
        <v>42036</v>
      </c>
      <c r="G29" s="10">
        <v>44958</v>
      </c>
      <c r="H29" s="11">
        <v>9</v>
      </c>
      <c r="I29" s="20" t="s">
        <v>259</v>
      </c>
      <c r="J29" s="11" t="s">
        <v>261</v>
      </c>
      <c r="K29" s="11" t="s">
        <v>2960</v>
      </c>
      <c r="L29" s="11">
        <v>2</v>
      </c>
    </row>
    <row r="30" spans="1:12">
      <c r="A30" s="11" t="s">
        <v>18</v>
      </c>
      <c r="D30" s="11" t="s">
        <v>260</v>
      </c>
      <c r="E30" s="19" t="s">
        <v>280</v>
      </c>
      <c r="F30" s="10">
        <v>42036</v>
      </c>
      <c r="G30" s="10">
        <v>44958</v>
      </c>
      <c r="H30" s="11">
        <v>9</v>
      </c>
      <c r="I30" s="20" t="s">
        <v>259</v>
      </c>
      <c r="J30" s="11" t="s">
        <v>261</v>
      </c>
      <c r="K30" s="11" t="s">
        <v>2960</v>
      </c>
      <c r="L30" s="11">
        <v>2</v>
      </c>
    </row>
    <row r="31" spans="1:12">
      <c r="A31" s="11" t="s">
        <v>19</v>
      </c>
      <c r="D31" s="11" t="s">
        <v>260</v>
      </c>
      <c r="E31" s="19" t="s">
        <v>281</v>
      </c>
      <c r="F31" s="10">
        <v>42036</v>
      </c>
      <c r="G31" s="10">
        <v>44958</v>
      </c>
      <c r="H31" s="11">
        <v>9</v>
      </c>
      <c r="I31" s="20" t="s">
        <v>259</v>
      </c>
      <c r="J31" s="11" t="s">
        <v>261</v>
      </c>
      <c r="K31" s="11" t="s">
        <v>2960</v>
      </c>
      <c r="L31" s="11">
        <v>2</v>
      </c>
    </row>
    <row r="32" spans="1:12">
      <c r="A32" s="11" t="s">
        <v>20</v>
      </c>
      <c r="D32" s="11" t="s">
        <v>260</v>
      </c>
      <c r="E32" s="19" t="s">
        <v>282</v>
      </c>
      <c r="F32" s="10">
        <v>42036</v>
      </c>
      <c r="G32" s="10">
        <v>44958</v>
      </c>
      <c r="H32" s="11">
        <v>9</v>
      </c>
      <c r="I32" s="20" t="s">
        <v>259</v>
      </c>
      <c r="J32" s="11" t="s">
        <v>261</v>
      </c>
      <c r="K32" s="11" t="s">
        <v>2960</v>
      </c>
      <c r="L32" s="11">
        <v>2</v>
      </c>
    </row>
    <row r="33" spans="1:12">
      <c r="A33" s="11" t="s">
        <v>21</v>
      </c>
      <c r="D33" s="11" t="s">
        <v>260</v>
      </c>
      <c r="E33" s="19" t="s">
        <v>283</v>
      </c>
      <c r="F33" s="10">
        <v>42036</v>
      </c>
      <c r="G33" s="10">
        <v>44958</v>
      </c>
      <c r="H33" s="11">
        <v>9</v>
      </c>
      <c r="I33" s="20" t="s">
        <v>259</v>
      </c>
      <c r="J33" s="11" t="s">
        <v>261</v>
      </c>
      <c r="K33" s="11" t="s">
        <v>2960</v>
      </c>
      <c r="L33" s="11">
        <v>2</v>
      </c>
    </row>
    <row r="34" spans="1:12">
      <c r="A34" s="11" t="s">
        <v>22</v>
      </c>
      <c r="D34" s="11" t="s">
        <v>260</v>
      </c>
      <c r="E34" s="19" t="s">
        <v>284</v>
      </c>
      <c r="F34" s="10">
        <v>42036</v>
      </c>
      <c r="G34" s="10">
        <v>44958</v>
      </c>
      <c r="H34" s="11">
        <v>9</v>
      </c>
      <c r="I34" s="20" t="s">
        <v>259</v>
      </c>
      <c r="J34" s="11" t="s">
        <v>261</v>
      </c>
      <c r="K34" s="11" t="s">
        <v>2960</v>
      </c>
      <c r="L34" s="11">
        <v>2</v>
      </c>
    </row>
    <row r="35" spans="1:12">
      <c r="A35" s="11" t="s">
        <v>23</v>
      </c>
      <c r="D35" s="11" t="s">
        <v>260</v>
      </c>
      <c r="E35" s="19" t="s">
        <v>285</v>
      </c>
      <c r="F35" s="10">
        <v>42036</v>
      </c>
      <c r="G35" s="10">
        <v>44958</v>
      </c>
      <c r="H35" s="11">
        <v>9</v>
      </c>
      <c r="I35" s="20" t="s">
        <v>259</v>
      </c>
      <c r="J35" s="11" t="s">
        <v>261</v>
      </c>
      <c r="K35" s="11" t="s">
        <v>2960</v>
      </c>
      <c r="L35" s="11">
        <v>2</v>
      </c>
    </row>
    <row r="36" spans="1:12">
      <c r="A36" s="11" t="s">
        <v>24</v>
      </c>
      <c r="D36" s="11" t="s">
        <v>260</v>
      </c>
      <c r="E36" s="19" t="s">
        <v>286</v>
      </c>
      <c r="F36" s="10">
        <v>42036</v>
      </c>
      <c r="G36" s="10">
        <v>44958</v>
      </c>
      <c r="H36" s="11">
        <v>9</v>
      </c>
      <c r="I36" s="20" t="s">
        <v>259</v>
      </c>
      <c r="J36" s="11" t="s">
        <v>261</v>
      </c>
      <c r="K36" s="11" t="s">
        <v>2960</v>
      </c>
      <c r="L36" s="11">
        <v>2</v>
      </c>
    </row>
    <row r="37" spans="1:12">
      <c r="A37" s="11" t="s">
        <v>25</v>
      </c>
      <c r="D37" s="11" t="s">
        <v>260</v>
      </c>
      <c r="E37" s="19" t="s">
        <v>287</v>
      </c>
      <c r="F37" s="10">
        <v>42036</v>
      </c>
      <c r="G37" s="10">
        <v>44958</v>
      </c>
      <c r="H37" s="11">
        <v>9</v>
      </c>
      <c r="I37" s="20" t="s">
        <v>259</v>
      </c>
      <c r="J37" s="11" t="s">
        <v>261</v>
      </c>
      <c r="K37" s="11" t="s">
        <v>2960</v>
      </c>
      <c r="L37" s="11">
        <v>2</v>
      </c>
    </row>
    <row r="38" spans="1:12">
      <c r="A38" s="11" t="s">
        <v>26</v>
      </c>
      <c r="D38" s="11" t="s">
        <v>260</v>
      </c>
      <c r="E38" s="19" t="s">
        <v>288</v>
      </c>
      <c r="F38" s="10">
        <v>42036</v>
      </c>
      <c r="G38" s="10">
        <v>44958</v>
      </c>
      <c r="H38" s="11">
        <v>9</v>
      </c>
      <c r="I38" s="20" t="s">
        <v>259</v>
      </c>
      <c r="J38" s="11" t="s">
        <v>261</v>
      </c>
      <c r="K38" s="11" t="s">
        <v>2960</v>
      </c>
      <c r="L38" s="11">
        <v>2</v>
      </c>
    </row>
    <row r="39" spans="1:12">
      <c r="A39" s="11" t="s">
        <v>27</v>
      </c>
      <c r="D39" s="11" t="s">
        <v>260</v>
      </c>
      <c r="E39" s="19" t="s">
        <v>289</v>
      </c>
      <c r="F39" s="10">
        <v>42036</v>
      </c>
      <c r="G39" s="10">
        <v>44958</v>
      </c>
      <c r="H39" s="11">
        <v>9</v>
      </c>
      <c r="I39" s="20" t="s">
        <v>259</v>
      </c>
      <c r="J39" s="11" t="s">
        <v>261</v>
      </c>
      <c r="K39" s="11" t="s">
        <v>2960</v>
      </c>
      <c r="L39" s="11">
        <v>2</v>
      </c>
    </row>
    <row r="40" spans="1:12">
      <c r="A40" s="11" t="s">
        <v>28</v>
      </c>
      <c r="D40" s="11" t="s">
        <v>260</v>
      </c>
      <c r="E40" s="19" t="s">
        <v>290</v>
      </c>
      <c r="F40" s="10">
        <v>42036</v>
      </c>
      <c r="G40" s="10">
        <v>44958</v>
      </c>
      <c r="H40" s="11">
        <v>9</v>
      </c>
      <c r="I40" s="20" t="s">
        <v>259</v>
      </c>
      <c r="J40" s="11" t="s">
        <v>261</v>
      </c>
      <c r="K40" s="11" t="s">
        <v>2960</v>
      </c>
      <c r="L40" s="11">
        <v>2</v>
      </c>
    </row>
    <row r="41" spans="1:12">
      <c r="A41" s="11" t="s">
        <v>29</v>
      </c>
      <c r="D41" s="11" t="s">
        <v>260</v>
      </c>
      <c r="E41" s="19" t="s">
        <v>291</v>
      </c>
      <c r="F41" s="10">
        <v>42036</v>
      </c>
      <c r="G41" s="10">
        <v>44958</v>
      </c>
      <c r="H41" s="11">
        <v>9</v>
      </c>
      <c r="I41" s="20" t="s">
        <v>259</v>
      </c>
      <c r="J41" s="11" t="s">
        <v>261</v>
      </c>
      <c r="K41" s="11" t="s">
        <v>2960</v>
      </c>
      <c r="L41" s="11">
        <v>2</v>
      </c>
    </row>
    <row r="42" spans="1:12">
      <c r="A42" s="11" t="s">
        <v>30</v>
      </c>
      <c r="D42" s="11" t="s">
        <v>260</v>
      </c>
      <c r="E42" s="19" t="s">
        <v>292</v>
      </c>
      <c r="F42" s="10">
        <v>42036</v>
      </c>
      <c r="G42" s="10">
        <v>44958</v>
      </c>
      <c r="H42" s="11">
        <v>9</v>
      </c>
      <c r="I42" s="20" t="s">
        <v>259</v>
      </c>
      <c r="J42" s="11" t="s">
        <v>261</v>
      </c>
      <c r="K42" s="11" t="s">
        <v>2960</v>
      </c>
      <c r="L42" s="11">
        <v>2</v>
      </c>
    </row>
    <row r="43" spans="1:12">
      <c r="A43" s="11" t="s">
        <v>31</v>
      </c>
      <c r="D43" s="11" t="s">
        <v>260</v>
      </c>
      <c r="E43" s="19" t="s">
        <v>293</v>
      </c>
      <c r="F43" s="10">
        <v>42036</v>
      </c>
      <c r="G43" s="10">
        <v>44958</v>
      </c>
      <c r="H43" s="11">
        <v>9</v>
      </c>
      <c r="I43" s="20" t="s">
        <v>259</v>
      </c>
      <c r="J43" s="11" t="s">
        <v>261</v>
      </c>
      <c r="K43" s="11" t="s">
        <v>2960</v>
      </c>
      <c r="L43" s="11">
        <v>2</v>
      </c>
    </row>
    <row r="44" spans="1:12">
      <c r="A44" s="11" t="s">
        <v>32</v>
      </c>
      <c r="D44" s="11" t="s">
        <v>260</v>
      </c>
      <c r="E44" s="19" t="s">
        <v>294</v>
      </c>
      <c r="F44" s="10">
        <v>42036</v>
      </c>
      <c r="G44" s="10">
        <v>44958</v>
      </c>
      <c r="H44" s="11">
        <v>9</v>
      </c>
      <c r="I44" s="20" t="s">
        <v>259</v>
      </c>
      <c r="J44" s="11" t="s">
        <v>261</v>
      </c>
      <c r="K44" s="11" t="s">
        <v>2960</v>
      </c>
      <c r="L44" s="11">
        <v>2</v>
      </c>
    </row>
    <row r="45" spans="1:12">
      <c r="A45" s="11" t="s">
        <v>33</v>
      </c>
      <c r="D45" s="11" t="s">
        <v>260</v>
      </c>
      <c r="E45" s="19" t="s">
        <v>295</v>
      </c>
      <c r="F45" s="10">
        <v>42036</v>
      </c>
      <c r="G45" s="10">
        <v>44958</v>
      </c>
      <c r="H45" s="11">
        <v>9</v>
      </c>
      <c r="I45" s="20" t="s">
        <v>259</v>
      </c>
      <c r="J45" s="11" t="s">
        <v>261</v>
      </c>
      <c r="K45" s="11" t="s">
        <v>2960</v>
      </c>
      <c r="L45" s="11">
        <v>2</v>
      </c>
    </row>
    <row r="46" spans="1:12">
      <c r="A46" s="11" t="s">
        <v>34</v>
      </c>
      <c r="D46" s="11" t="s">
        <v>260</v>
      </c>
      <c r="E46" s="19" t="s">
        <v>296</v>
      </c>
      <c r="F46" s="10">
        <v>42036</v>
      </c>
      <c r="G46" s="10">
        <v>44958</v>
      </c>
      <c r="H46" s="11">
        <v>9</v>
      </c>
      <c r="I46" s="20" t="s">
        <v>259</v>
      </c>
      <c r="J46" s="11" t="s">
        <v>261</v>
      </c>
      <c r="K46" s="11" t="s">
        <v>2960</v>
      </c>
      <c r="L46" s="11">
        <v>2</v>
      </c>
    </row>
    <row r="47" spans="1:12">
      <c r="A47" s="11" t="s">
        <v>35</v>
      </c>
      <c r="D47" s="11" t="s">
        <v>260</v>
      </c>
      <c r="E47" s="19" t="s">
        <v>297</v>
      </c>
      <c r="F47" s="10">
        <v>42036</v>
      </c>
      <c r="G47" s="10">
        <v>44958</v>
      </c>
      <c r="H47" s="11">
        <v>9</v>
      </c>
      <c r="I47" s="20" t="s">
        <v>259</v>
      </c>
      <c r="J47" s="11" t="s">
        <v>261</v>
      </c>
      <c r="K47" s="11" t="s">
        <v>2960</v>
      </c>
      <c r="L47" s="11">
        <v>2</v>
      </c>
    </row>
    <row r="48" spans="1:12">
      <c r="A48" s="11" t="s">
        <v>36</v>
      </c>
      <c r="D48" s="11" t="s">
        <v>260</v>
      </c>
      <c r="E48" s="19" t="s">
        <v>298</v>
      </c>
      <c r="F48" s="10">
        <v>42036</v>
      </c>
      <c r="G48" s="10">
        <v>44958</v>
      </c>
      <c r="H48" s="11">
        <v>9</v>
      </c>
      <c r="I48" s="20" t="s">
        <v>259</v>
      </c>
      <c r="J48" s="11" t="s">
        <v>261</v>
      </c>
      <c r="K48" s="11" t="s">
        <v>2960</v>
      </c>
      <c r="L48" s="11">
        <v>2</v>
      </c>
    </row>
    <row r="49" spans="1:12">
      <c r="A49" s="11" t="s">
        <v>37</v>
      </c>
      <c r="D49" s="11" t="s">
        <v>260</v>
      </c>
      <c r="E49" s="19" t="s">
        <v>299</v>
      </c>
      <c r="F49" s="10">
        <v>42036</v>
      </c>
      <c r="G49" s="10">
        <v>44958</v>
      </c>
      <c r="H49" s="11">
        <v>9</v>
      </c>
      <c r="I49" s="20" t="s">
        <v>259</v>
      </c>
      <c r="J49" s="11" t="s">
        <v>261</v>
      </c>
      <c r="K49" s="11" t="s">
        <v>2960</v>
      </c>
      <c r="L49" s="11">
        <v>2</v>
      </c>
    </row>
    <row r="50" spans="1:12">
      <c r="A50" s="11" t="s">
        <v>38</v>
      </c>
      <c r="D50" s="11" t="s">
        <v>260</v>
      </c>
      <c r="E50" s="19" t="s">
        <v>300</v>
      </c>
      <c r="F50" s="10">
        <v>42036</v>
      </c>
      <c r="G50" s="10">
        <v>44958</v>
      </c>
      <c r="H50" s="11">
        <v>9</v>
      </c>
      <c r="I50" s="20" t="s">
        <v>259</v>
      </c>
      <c r="J50" s="11" t="s">
        <v>261</v>
      </c>
      <c r="K50" s="11" t="s">
        <v>2960</v>
      </c>
      <c r="L50" s="11">
        <v>2</v>
      </c>
    </row>
    <row r="51" spans="1:12">
      <c r="A51" s="11" t="s">
        <v>39</v>
      </c>
      <c r="D51" s="11" t="s">
        <v>260</v>
      </c>
      <c r="E51" s="19" t="s">
        <v>301</v>
      </c>
      <c r="F51" s="10">
        <v>42036</v>
      </c>
      <c r="G51" s="10">
        <v>44958</v>
      </c>
      <c r="H51" s="11">
        <v>9</v>
      </c>
      <c r="I51" s="20" t="s">
        <v>259</v>
      </c>
      <c r="J51" s="11" t="s">
        <v>261</v>
      </c>
      <c r="K51" s="11" t="s">
        <v>2960</v>
      </c>
      <c r="L51" s="11">
        <v>2</v>
      </c>
    </row>
    <row r="52" spans="1:12">
      <c r="A52" s="11" t="s">
        <v>40</v>
      </c>
      <c r="D52" s="11" t="s">
        <v>260</v>
      </c>
      <c r="E52" s="19" t="s">
        <v>302</v>
      </c>
      <c r="F52" s="10">
        <v>42036</v>
      </c>
      <c r="G52" s="10">
        <v>44958</v>
      </c>
      <c r="H52" s="11">
        <v>9</v>
      </c>
      <c r="I52" s="20" t="s">
        <v>259</v>
      </c>
      <c r="J52" s="11" t="s">
        <v>261</v>
      </c>
      <c r="K52" s="11" t="s">
        <v>2960</v>
      </c>
      <c r="L52" s="11">
        <v>2</v>
      </c>
    </row>
    <row r="53" spans="1:12">
      <c r="A53" s="11" t="s">
        <v>41</v>
      </c>
      <c r="D53" s="11" t="s">
        <v>260</v>
      </c>
      <c r="E53" s="19" t="s">
        <v>303</v>
      </c>
      <c r="F53" s="10">
        <v>42036</v>
      </c>
      <c r="G53" s="10">
        <v>44958</v>
      </c>
      <c r="H53" s="11">
        <v>9</v>
      </c>
      <c r="I53" s="20" t="s">
        <v>259</v>
      </c>
      <c r="J53" s="11" t="s">
        <v>261</v>
      </c>
      <c r="K53" s="11" t="s">
        <v>2960</v>
      </c>
      <c r="L53" s="11">
        <v>2</v>
      </c>
    </row>
    <row r="54" spans="1:12">
      <c r="A54" s="11" t="s">
        <v>42</v>
      </c>
      <c r="D54" s="11" t="s">
        <v>260</v>
      </c>
      <c r="E54" s="19" t="s">
        <v>304</v>
      </c>
      <c r="F54" s="10">
        <v>42036</v>
      </c>
      <c r="G54" s="10">
        <v>44958</v>
      </c>
      <c r="H54" s="11">
        <v>9</v>
      </c>
      <c r="I54" s="20" t="s">
        <v>259</v>
      </c>
      <c r="J54" s="11" t="s">
        <v>261</v>
      </c>
      <c r="K54" s="11" t="s">
        <v>2960</v>
      </c>
      <c r="L54" s="11">
        <v>2</v>
      </c>
    </row>
    <row r="55" spans="1:12">
      <c r="A55" s="11" t="s">
        <v>43</v>
      </c>
      <c r="D55" s="11" t="s">
        <v>260</v>
      </c>
      <c r="E55" s="19" t="s">
        <v>305</v>
      </c>
      <c r="F55" s="10">
        <v>42036</v>
      </c>
      <c r="G55" s="10">
        <v>44958</v>
      </c>
      <c r="H55" s="11">
        <v>9</v>
      </c>
      <c r="I55" s="20" t="s">
        <v>259</v>
      </c>
      <c r="J55" s="11" t="s">
        <v>261</v>
      </c>
      <c r="K55" s="11" t="s">
        <v>2960</v>
      </c>
      <c r="L55" s="11">
        <v>2</v>
      </c>
    </row>
    <row r="56" spans="1:12">
      <c r="A56" s="11" t="s">
        <v>44</v>
      </c>
      <c r="D56" s="11" t="s">
        <v>260</v>
      </c>
      <c r="E56" s="19" t="s">
        <v>306</v>
      </c>
      <c r="F56" s="10">
        <v>42036</v>
      </c>
      <c r="G56" s="10">
        <v>44958</v>
      </c>
      <c r="H56" s="11">
        <v>9</v>
      </c>
      <c r="I56" s="20" t="s">
        <v>259</v>
      </c>
      <c r="J56" s="11" t="s">
        <v>261</v>
      </c>
      <c r="K56" s="11" t="s">
        <v>2960</v>
      </c>
      <c r="L56" s="11">
        <v>2</v>
      </c>
    </row>
    <row r="57" spans="1:12">
      <c r="A57" s="11" t="s">
        <v>45</v>
      </c>
      <c r="D57" s="11" t="s">
        <v>260</v>
      </c>
      <c r="E57" s="19" t="s">
        <v>307</v>
      </c>
      <c r="F57" s="10">
        <v>42036</v>
      </c>
      <c r="G57" s="10">
        <v>44958</v>
      </c>
      <c r="H57" s="11">
        <v>9</v>
      </c>
      <c r="I57" s="20" t="s">
        <v>259</v>
      </c>
      <c r="J57" s="11" t="s">
        <v>261</v>
      </c>
      <c r="K57" s="11" t="s">
        <v>2960</v>
      </c>
      <c r="L57" s="11">
        <v>2</v>
      </c>
    </row>
    <row r="58" spans="1:12">
      <c r="A58" s="11" t="s">
        <v>46</v>
      </c>
      <c r="D58" s="11" t="s">
        <v>260</v>
      </c>
      <c r="E58" s="19" t="s">
        <v>308</v>
      </c>
      <c r="F58" s="10">
        <v>42036</v>
      </c>
      <c r="G58" s="10">
        <v>44958</v>
      </c>
      <c r="H58" s="11">
        <v>9</v>
      </c>
      <c r="I58" s="20" t="s">
        <v>259</v>
      </c>
      <c r="J58" s="11" t="s">
        <v>261</v>
      </c>
      <c r="K58" s="11" t="s">
        <v>2960</v>
      </c>
      <c r="L58" s="11">
        <v>2</v>
      </c>
    </row>
    <row r="59" spans="1:12">
      <c r="A59" s="11" t="s">
        <v>47</v>
      </c>
      <c r="D59" s="11" t="s">
        <v>260</v>
      </c>
      <c r="E59" s="19" t="s">
        <v>309</v>
      </c>
      <c r="F59" s="10">
        <v>42036</v>
      </c>
      <c r="G59" s="10">
        <v>44958</v>
      </c>
      <c r="H59" s="11">
        <v>9</v>
      </c>
      <c r="I59" s="20" t="s">
        <v>259</v>
      </c>
      <c r="J59" s="11" t="s">
        <v>261</v>
      </c>
      <c r="K59" s="11" t="s">
        <v>2960</v>
      </c>
      <c r="L59" s="11">
        <v>2</v>
      </c>
    </row>
    <row r="60" spans="1:12">
      <c r="A60" s="11" t="s">
        <v>48</v>
      </c>
      <c r="D60" s="11" t="s">
        <v>260</v>
      </c>
      <c r="E60" s="19" t="s">
        <v>310</v>
      </c>
      <c r="F60" s="10">
        <v>42036</v>
      </c>
      <c r="G60" s="10">
        <v>44958</v>
      </c>
      <c r="H60" s="11">
        <v>9</v>
      </c>
      <c r="I60" s="20" t="s">
        <v>259</v>
      </c>
      <c r="J60" s="11" t="s">
        <v>261</v>
      </c>
      <c r="K60" s="11" t="s">
        <v>2960</v>
      </c>
      <c r="L60" s="11">
        <v>2</v>
      </c>
    </row>
    <row r="61" spans="1:12">
      <c r="A61" s="11" t="s">
        <v>49</v>
      </c>
      <c r="D61" s="11" t="s">
        <v>260</v>
      </c>
      <c r="E61" s="19" t="s">
        <v>311</v>
      </c>
      <c r="F61" s="10">
        <v>42036</v>
      </c>
      <c r="G61" s="10">
        <v>44958</v>
      </c>
      <c r="H61" s="11">
        <v>9</v>
      </c>
      <c r="I61" s="20" t="s">
        <v>259</v>
      </c>
      <c r="J61" s="11" t="s">
        <v>261</v>
      </c>
      <c r="K61" s="11" t="s">
        <v>2960</v>
      </c>
      <c r="L61" s="11">
        <v>2</v>
      </c>
    </row>
    <row r="62" spans="1:12">
      <c r="A62" s="11" t="s">
        <v>50</v>
      </c>
      <c r="D62" s="11" t="s">
        <v>260</v>
      </c>
      <c r="E62" s="19" t="s">
        <v>312</v>
      </c>
      <c r="F62" s="10">
        <v>42036</v>
      </c>
      <c r="G62" s="10">
        <v>44958</v>
      </c>
      <c r="H62" s="11">
        <v>9</v>
      </c>
      <c r="I62" s="20" t="s">
        <v>259</v>
      </c>
      <c r="J62" s="11" t="s">
        <v>261</v>
      </c>
      <c r="K62" s="11" t="s">
        <v>2960</v>
      </c>
      <c r="L62" s="11">
        <v>2</v>
      </c>
    </row>
    <row r="63" spans="1:12">
      <c r="A63" s="11" t="s">
        <v>51</v>
      </c>
      <c r="D63" s="11" t="s">
        <v>260</v>
      </c>
      <c r="E63" s="19" t="s">
        <v>313</v>
      </c>
      <c r="F63" s="10">
        <v>42036</v>
      </c>
      <c r="G63" s="10">
        <v>44958</v>
      </c>
      <c r="H63" s="11">
        <v>9</v>
      </c>
      <c r="I63" s="20" t="s">
        <v>259</v>
      </c>
      <c r="J63" s="11" t="s">
        <v>261</v>
      </c>
      <c r="K63" s="11" t="s">
        <v>2960</v>
      </c>
      <c r="L63" s="11">
        <v>2</v>
      </c>
    </row>
    <row r="64" spans="1:12">
      <c r="A64" s="11" t="s">
        <v>52</v>
      </c>
      <c r="D64" s="11" t="s">
        <v>260</v>
      </c>
      <c r="E64" s="19" t="s">
        <v>314</v>
      </c>
      <c r="F64" s="10">
        <v>42036</v>
      </c>
      <c r="G64" s="10">
        <v>44958</v>
      </c>
      <c r="H64" s="11">
        <v>9</v>
      </c>
      <c r="I64" s="20" t="s">
        <v>259</v>
      </c>
      <c r="J64" s="11" t="s">
        <v>261</v>
      </c>
      <c r="K64" s="11" t="s">
        <v>2960</v>
      </c>
      <c r="L64" s="11">
        <v>2</v>
      </c>
    </row>
    <row r="65" spans="1:12">
      <c r="A65" s="11" t="s">
        <v>53</v>
      </c>
      <c r="D65" s="11" t="s">
        <v>260</v>
      </c>
      <c r="E65" s="19" t="s">
        <v>315</v>
      </c>
      <c r="F65" s="10">
        <v>42036</v>
      </c>
      <c r="G65" s="10">
        <v>44958</v>
      </c>
      <c r="H65" s="11">
        <v>9</v>
      </c>
      <c r="I65" s="20" t="s">
        <v>259</v>
      </c>
      <c r="J65" s="11" t="s">
        <v>261</v>
      </c>
      <c r="K65" s="11" t="s">
        <v>2960</v>
      </c>
      <c r="L65" s="11">
        <v>2</v>
      </c>
    </row>
    <row r="66" spans="1:12">
      <c r="A66" s="11" t="s">
        <v>54</v>
      </c>
      <c r="D66" s="11" t="s">
        <v>260</v>
      </c>
      <c r="E66" s="19" t="s">
        <v>316</v>
      </c>
      <c r="F66" s="10">
        <v>42036</v>
      </c>
      <c r="G66" s="10">
        <v>44958</v>
      </c>
      <c r="H66" s="11">
        <v>9</v>
      </c>
      <c r="I66" s="20" t="s">
        <v>259</v>
      </c>
      <c r="J66" s="11" t="s">
        <v>261</v>
      </c>
      <c r="K66" s="11" t="s">
        <v>2960</v>
      </c>
      <c r="L66" s="11">
        <v>2</v>
      </c>
    </row>
    <row r="67" spans="1:12">
      <c r="A67" s="11" t="s">
        <v>55</v>
      </c>
      <c r="D67" s="11" t="s">
        <v>260</v>
      </c>
      <c r="E67" s="19" t="s">
        <v>317</v>
      </c>
      <c r="F67" s="10">
        <v>42036</v>
      </c>
      <c r="G67" s="10">
        <v>44958</v>
      </c>
      <c r="H67" s="11">
        <v>9</v>
      </c>
      <c r="I67" s="20" t="s">
        <v>259</v>
      </c>
      <c r="J67" s="11" t="s">
        <v>261</v>
      </c>
      <c r="K67" s="11" t="s">
        <v>2960</v>
      </c>
      <c r="L67" s="11">
        <v>2</v>
      </c>
    </row>
    <row r="68" spans="1:12">
      <c r="A68" s="11" t="s">
        <v>56</v>
      </c>
      <c r="D68" s="11" t="s">
        <v>260</v>
      </c>
      <c r="E68" s="19" t="s">
        <v>318</v>
      </c>
      <c r="F68" s="10">
        <v>42036</v>
      </c>
      <c r="G68" s="10">
        <v>44958</v>
      </c>
      <c r="H68" s="11">
        <v>9</v>
      </c>
      <c r="I68" s="20" t="s">
        <v>259</v>
      </c>
      <c r="J68" s="11" t="s">
        <v>261</v>
      </c>
      <c r="K68" s="11" t="s">
        <v>2960</v>
      </c>
      <c r="L68" s="11">
        <v>2</v>
      </c>
    </row>
    <row r="69" spans="1:12">
      <c r="A69" s="11" t="s">
        <v>57</v>
      </c>
      <c r="D69" s="11" t="s">
        <v>260</v>
      </c>
      <c r="E69" s="19" t="s">
        <v>319</v>
      </c>
      <c r="F69" s="10">
        <v>42036</v>
      </c>
      <c r="G69" s="10">
        <v>44958</v>
      </c>
      <c r="H69" s="11">
        <v>9</v>
      </c>
      <c r="I69" s="20" t="s">
        <v>259</v>
      </c>
      <c r="J69" s="11" t="s">
        <v>261</v>
      </c>
      <c r="K69" s="11" t="s">
        <v>2960</v>
      </c>
      <c r="L69" s="11">
        <v>2</v>
      </c>
    </row>
    <row r="70" spans="1:12">
      <c r="A70" s="11" t="s">
        <v>58</v>
      </c>
      <c r="D70" s="11" t="s">
        <v>260</v>
      </c>
      <c r="E70" s="19" t="s">
        <v>320</v>
      </c>
      <c r="F70" s="10">
        <v>42036</v>
      </c>
      <c r="G70" s="10">
        <v>44958</v>
      </c>
      <c r="H70" s="11">
        <v>9</v>
      </c>
      <c r="I70" s="20" t="s">
        <v>259</v>
      </c>
      <c r="J70" s="11" t="s">
        <v>261</v>
      </c>
      <c r="K70" s="11" t="s">
        <v>2960</v>
      </c>
      <c r="L70" s="11">
        <v>2</v>
      </c>
    </row>
    <row r="71" spans="1:12">
      <c r="A71" s="11" t="s">
        <v>59</v>
      </c>
      <c r="D71" s="11" t="s">
        <v>260</v>
      </c>
      <c r="E71" s="19" t="s">
        <v>321</v>
      </c>
      <c r="F71" s="10">
        <v>42036</v>
      </c>
      <c r="G71" s="10">
        <v>44958</v>
      </c>
      <c r="H71" s="11">
        <v>9</v>
      </c>
      <c r="I71" s="20" t="s">
        <v>259</v>
      </c>
      <c r="J71" s="11" t="s">
        <v>261</v>
      </c>
      <c r="K71" s="11" t="s">
        <v>2960</v>
      </c>
      <c r="L71" s="11">
        <v>2</v>
      </c>
    </row>
    <row r="72" spans="1:12">
      <c r="A72" s="11" t="s">
        <v>60</v>
      </c>
      <c r="D72" s="11" t="s">
        <v>260</v>
      </c>
      <c r="E72" s="19" t="s">
        <v>322</v>
      </c>
      <c r="F72" s="10">
        <v>42036</v>
      </c>
      <c r="G72" s="10">
        <v>44958</v>
      </c>
      <c r="H72" s="11">
        <v>9</v>
      </c>
      <c r="I72" s="20" t="s">
        <v>259</v>
      </c>
      <c r="J72" s="11" t="s">
        <v>261</v>
      </c>
      <c r="K72" s="11" t="s">
        <v>2960</v>
      </c>
      <c r="L72" s="11">
        <v>2</v>
      </c>
    </row>
    <row r="73" spans="1:12">
      <c r="A73" s="11" t="s">
        <v>61</v>
      </c>
      <c r="D73" s="11" t="s">
        <v>260</v>
      </c>
      <c r="E73" s="19" t="s">
        <v>323</v>
      </c>
      <c r="F73" s="10">
        <v>42036</v>
      </c>
      <c r="G73" s="10">
        <v>44958</v>
      </c>
      <c r="H73" s="11">
        <v>9</v>
      </c>
      <c r="I73" s="20" t="s">
        <v>259</v>
      </c>
      <c r="J73" s="11" t="s">
        <v>261</v>
      </c>
      <c r="K73" s="11" t="s">
        <v>2960</v>
      </c>
      <c r="L73" s="11">
        <v>2</v>
      </c>
    </row>
    <row r="74" spans="1:12">
      <c r="A74" s="11" t="s">
        <v>62</v>
      </c>
      <c r="D74" s="11" t="s">
        <v>260</v>
      </c>
      <c r="E74" s="19" t="s">
        <v>324</v>
      </c>
      <c r="F74" s="10">
        <v>42036</v>
      </c>
      <c r="G74" s="10">
        <v>44958</v>
      </c>
      <c r="H74" s="11">
        <v>9</v>
      </c>
      <c r="I74" s="20" t="s">
        <v>259</v>
      </c>
      <c r="J74" s="11" t="s">
        <v>261</v>
      </c>
      <c r="K74" s="11" t="s">
        <v>2960</v>
      </c>
      <c r="L74" s="11">
        <v>2</v>
      </c>
    </row>
    <row r="75" spans="1:12">
      <c r="A75" s="11" t="s">
        <v>63</v>
      </c>
      <c r="D75" s="11" t="s">
        <v>260</v>
      </c>
      <c r="E75" s="19" t="s">
        <v>325</v>
      </c>
      <c r="F75" s="10">
        <v>42036</v>
      </c>
      <c r="G75" s="10">
        <v>44958</v>
      </c>
      <c r="H75" s="11">
        <v>9</v>
      </c>
      <c r="I75" s="20" t="s">
        <v>259</v>
      </c>
      <c r="J75" s="11" t="s">
        <v>261</v>
      </c>
      <c r="K75" s="11" t="s">
        <v>2960</v>
      </c>
      <c r="L75" s="11">
        <v>2</v>
      </c>
    </row>
    <row r="76" spans="1:12">
      <c r="A76" s="11" t="s">
        <v>64</v>
      </c>
      <c r="D76" s="11" t="s">
        <v>260</v>
      </c>
      <c r="E76" s="19" t="s">
        <v>326</v>
      </c>
      <c r="F76" s="10">
        <v>42036</v>
      </c>
      <c r="G76" s="10">
        <v>44958</v>
      </c>
      <c r="H76" s="11">
        <v>9</v>
      </c>
      <c r="I76" s="20" t="s">
        <v>259</v>
      </c>
      <c r="J76" s="11" t="s">
        <v>261</v>
      </c>
      <c r="K76" s="11" t="s">
        <v>2960</v>
      </c>
      <c r="L76" s="11">
        <v>2</v>
      </c>
    </row>
    <row r="77" spans="1:12">
      <c r="A77" s="11" t="s">
        <v>65</v>
      </c>
      <c r="D77" s="11" t="s">
        <v>260</v>
      </c>
      <c r="E77" s="19" t="s">
        <v>327</v>
      </c>
      <c r="F77" s="10">
        <v>42036</v>
      </c>
      <c r="G77" s="10">
        <v>44958</v>
      </c>
      <c r="H77" s="11">
        <v>9</v>
      </c>
      <c r="I77" s="20" t="s">
        <v>259</v>
      </c>
      <c r="J77" s="11" t="s">
        <v>261</v>
      </c>
      <c r="K77" s="11" t="s">
        <v>2960</v>
      </c>
      <c r="L77" s="11">
        <v>2</v>
      </c>
    </row>
    <row r="78" spans="1:12">
      <c r="A78" s="11" t="s">
        <v>66</v>
      </c>
      <c r="D78" s="11" t="s">
        <v>260</v>
      </c>
      <c r="E78" s="19" t="s">
        <v>328</v>
      </c>
      <c r="F78" s="10">
        <v>42036</v>
      </c>
      <c r="G78" s="10">
        <v>44958</v>
      </c>
      <c r="H78" s="11">
        <v>9</v>
      </c>
      <c r="I78" s="20" t="s">
        <v>259</v>
      </c>
      <c r="J78" s="11" t="s">
        <v>261</v>
      </c>
      <c r="K78" s="11" t="s">
        <v>2960</v>
      </c>
      <c r="L78" s="11">
        <v>2</v>
      </c>
    </row>
    <row r="79" spans="1:12">
      <c r="A79" s="11" t="s">
        <v>67</v>
      </c>
      <c r="D79" s="11" t="s">
        <v>260</v>
      </c>
      <c r="E79" s="19" t="s">
        <v>329</v>
      </c>
      <c r="F79" s="10">
        <v>42036</v>
      </c>
      <c r="G79" s="10">
        <v>44958</v>
      </c>
      <c r="H79" s="11">
        <v>9</v>
      </c>
      <c r="I79" s="20" t="s">
        <v>259</v>
      </c>
      <c r="J79" s="11" t="s">
        <v>261</v>
      </c>
      <c r="K79" s="11" t="s">
        <v>2960</v>
      </c>
      <c r="L79" s="11">
        <v>2</v>
      </c>
    </row>
    <row r="80" spans="1:12">
      <c r="A80" s="11" t="s">
        <v>68</v>
      </c>
      <c r="D80" s="11" t="s">
        <v>260</v>
      </c>
      <c r="E80" s="19" t="s">
        <v>330</v>
      </c>
      <c r="F80" s="10">
        <v>42036</v>
      </c>
      <c r="G80" s="10">
        <v>44958</v>
      </c>
      <c r="H80" s="11">
        <v>9</v>
      </c>
      <c r="I80" s="20" t="s">
        <v>259</v>
      </c>
      <c r="J80" s="11" t="s">
        <v>261</v>
      </c>
      <c r="K80" s="11" t="s">
        <v>2960</v>
      </c>
      <c r="L80" s="11">
        <v>2</v>
      </c>
    </row>
    <row r="81" spans="1:12">
      <c r="A81" s="11" t="s">
        <v>69</v>
      </c>
      <c r="D81" s="11" t="s">
        <v>260</v>
      </c>
      <c r="E81" s="19" t="s">
        <v>331</v>
      </c>
      <c r="F81" s="10">
        <v>42036</v>
      </c>
      <c r="G81" s="10">
        <v>44958</v>
      </c>
      <c r="H81" s="11">
        <v>9</v>
      </c>
      <c r="I81" s="20" t="s">
        <v>259</v>
      </c>
      <c r="J81" s="11" t="s">
        <v>261</v>
      </c>
      <c r="K81" s="11" t="s">
        <v>2960</v>
      </c>
      <c r="L81" s="11">
        <v>2</v>
      </c>
    </row>
    <row r="82" spans="1:12">
      <c r="A82" s="11" t="s">
        <v>70</v>
      </c>
      <c r="D82" s="11" t="s">
        <v>260</v>
      </c>
      <c r="E82" s="19" t="s">
        <v>332</v>
      </c>
      <c r="F82" s="10">
        <v>42036</v>
      </c>
      <c r="G82" s="10">
        <v>44958</v>
      </c>
      <c r="H82" s="11">
        <v>9</v>
      </c>
      <c r="I82" s="20" t="s">
        <v>259</v>
      </c>
      <c r="J82" s="11" t="s">
        <v>261</v>
      </c>
      <c r="K82" s="11" t="s">
        <v>2960</v>
      </c>
      <c r="L82" s="11">
        <v>2</v>
      </c>
    </row>
    <row r="83" spans="1:12">
      <c r="A83" s="11" t="s">
        <v>71</v>
      </c>
      <c r="D83" s="11" t="s">
        <v>260</v>
      </c>
      <c r="E83" s="19" t="s">
        <v>333</v>
      </c>
      <c r="F83" s="10">
        <v>42036</v>
      </c>
      <c r="G83" s="10">
        <v>44958</v>
      </c>
      <c r="H83" s="11">
        <v>9</v>
      </c>
      <c r="I83" s="20" t="s">
        <v>259</v>
      </c>
      <c r="J83" s="11" t="s">
        <v>261</v>
      </c>
      <c r="K83" s="11" t="s">
        <v>2960</v>
      </c>
      <c r="L83" s="11">
        <v>2</v>
      </c>
    </row>
    <row r="84" spans="1:12">
      <c r="A84" s="11" t="s">
        <v>72</v>
      </c>
      <c r="D84" s="11" t="s">
        <v>260</v>
      </c>
      <c r="E84" s="19" t="s">
        <v>334</v>
      </c>
      <c r="F84" s="10">
        <v>42036</v>
      </c>
      <c r="G84" s="10">
        <v>44958</v>
      </c>
      <c r="H84" s="11">
        <v>9</v>
      </c>
      <c r="I84" s="20" t="s">
        <v>259</v>
      </c>
      <c r="J84" s="11" t="s">
        <v>261</v>
      </c>
      <c r="K84" s="11" t="s">
        <v>2960</v>
      </c>
      <c r="L84" s="11">
        <v>2</v>
      </c>
    </row>
    <row r="85" spans="1:12">
      <c r="A85" s="11" t="s">
        <v>73</v>
      </c>
      <c r="D85" s="11" t="s">
        <v>260</v>
      </c>
      <c r="E85" s="19" t="s">
        <v>335</v>
      </c>
      <c r="F85" s="10">
        <v>42036</v>
      </c>
      <c r="G85" s="10">
        <v>44958</v>
      </c>
      <c r="H85" s="11">
        <v>9</v>
      </c>
      <c r="I85" s="20" t="s">
        <v>259</v>
      </c>
      <c r="J85" s="11" t="s">
        <v>261</v>
      </c>
      <c r="K85" s="11" t="s">
        <v>2960</v>
      </c>
      <c r="L85" s="11">
        <v>2</v>
      </c>
    </row>
    <row r="86" spans="1:12">
      <c r="A86" s="11" t="s">
        <v>74</v>
      </c>
      <c r="D86" s="11" t="s">
        <v>260</v>
      </c>
      <c r="E86" s="19" t="s">
        <v>336</v>
      </c>
      <c r="F86" s="10">
        <v>42036</v>
      </c>
      <c r="G86" s="10">
        <v>44958</v>
      </c>
      <c r="H86" s="11">
        <v>9</v>
      </c>
      <c r="I86" s="20" t="s">
        <v>259</v>
      </c>
      <c r="J86" s="11" t="s">
        <v>261</v>
      </c>
      <c r="K86" s="11" t="s">
        <v>2960</v>
      </c>
      <c r="L86" s="11">
        <v>2</v>
      </c>
    </row>
    <row r="87" spans="1:12">
      <c r="A87" s="11" t="s">
        <v>75</v>
      </c>
      <c r="D87" s="11" t="s">
        <v>260</v>
      </c>
      <c r="E87" s="19" t="s">
        <v>337</v>
      </c>
      <c r="F87" s="10">
        <v>42036</v>
      </c>
      <c r="G87" s="10">
        <v>44958</v>
      </c>
      <c r="H87" s="11">
        <v>9</v>
      </c>
      <c r="I87" s="20" t="s">
        <v>259</v>
      </c>
      <c r="J87" s="11" t="s">
        <v>261</v>
      </c>
      <c r="K87" s="11" t="s">
        <v>2960</v>
      </c>
      <c r="L87" s="11">
        <v>2</v>
      </c>
    </row>
    <row r="88" spans="1:12">
      <c r="A88" s="11" t="s">
        <v>76</v>
      </c>
      <c r="D88" s="11" t="s">
        <v>260</v>
      </c>
      <c r="E88" s="19" t="s">
        <v>338</v>
      </c>
      <c r="F88" s="10">
        <v>42036</v>
      </c>
      <c r="G88" s="10">
        <v>44958</v>
      </c>
      <c r="H88" s="11">
        <v>9</v>
      </c>
      <c r="I88" s="20" t="s">
        <v>259</v>
      </c>
      <c r="J88" s="11" t="s">
        <v>261</v>
      </c>
      <c r="K88" s="11" t="s">
        <v>2960</v>
      </c>
      <c r="L88" s="11">
        <v>2</v>
      </c>
    </row>
    <row r="89" spans="1:12">
      <c r="A89" s="11" t="s">
        <v>77</v>
      </c>
      <c r="D89" s="11" t="s">
        <v>260</v>
      </c>
      <c r="E89" s="19" t="s">
        <v>339</v>
      </c>
      <c r="F89" s="10">
        <v>42036</v>
      </c>
      <c r="G89" s="10">
        <v>44958</v>
      </c>
      <c r="H89" s="11">
        <v>9</v>
      </c>
      <c r="I89" s="20" t="s">
        <v>259</v>
      </c>
      <c r="J89" s="11" t="s">
        <v>261</v>
      </c>
      <c r="K89" s="11" t="s">
        <v>2960</v>
      </c>
      <c r="L89" s="11">
        <v>2</v>
      </c>
    </row>
    <row r="90" spans="1:12">
      <c r="A90" s="11" t="s">
        <v>78</v>
      </c>
      <c r="D90" s="11" t="s">
        <v>260</v>
      </c>
      <c r="E90" s="19" t="s">
        <v>340</v>
      </c>
      <c r="F90" s="10">
        <v>42036</v>
      </c>
      <c r="G90" s="10">
        <v>44958</v>
      </c>
      <c r="H90" s="11">
        <v>9</v>
      </c>
      <c r="I90" s="20" t="s">
        <v>259</v>
      </c>
      <c r="J90" s="11" t="s">
        <v>261</v>
      </c>
      <c r="K90" s="11" t="s">
        <v>2960</v>
      </c>
      <c r="L90" s="11">
        <v>2</v>
      </c>
    </row>
    <row r="91" spans="1:12">
      <c r="A91" s="11" t="s">
        <v>79</v>
      </c>
      <c r="D91" s="11" t="s">
        <v>260</v>
      </c>
      <c r="E91" s="19" t="s">
        <v>341</v>
      </c>
      <c r="F91" s="10">
        <v>42036</v>
      </c>
      <c r="G91" s="10">
        <v>44958</v>
      </c>
      <c r="H91" s="11">
        <v>9</v>
      </c>
      <c r="I91" s="20" t="s">
        <v>259</v>
      </c>
      <c r="J91" s="11" t="s">
        <v>261</v>
      </c>
      <c r="K91" s="11" t="s">
        <v>2960</v>
      </c>
      <c r="L91" s="11">
        <v>2</v>
      </c>
    </row>
    <row r="92" spans="1:12">
      <c r="A92" s="11" t="s">
        <v>80</v>
      </c>
      <c r="D92" s="11" t="s">
        <v>260</v>
      </c>
      <c r="E92" s="19" t="s">
        <v>342</v>
      </c>
      <c r="F92" s="10">
        <v>42036</v>
      </c>
      <c r="G92" s="10">
        <v>44958</v>
      </c>
      <c r="H92" s="11">
        <v>9</v>
      </c>
      <c r="I92" s="20" t="s">
        <v>259</v>
      </c>
      <c r="J92" s="11" t="s">
        <v>261</v>
      </c>
      <c r="K92" s="11" t="s">
        <v>2960</v>
      </c>
      <c r="L92" s="11">
        <v>2</v>
      </c>
    </row>
    <row r="93" spans="1:12">
      <c r="A93" s="11" t="s">
        <v>81</v>
      </c>
      <c r="D93" s="11" t="s">
        <v>260</v>
      </c>
      <c r="E93" s="19" t="s">
        <v>343</v>
      </c>
      <c r="F93" s="10">
        <v>42036</v>
      </c>
      <c r="G93" s="10">
        <v>44958</v>
      </c>
      <c r="H93" s="11">
        <v>9</v>
      </c>
      <c r="I93" s="20" t="s">
        <v>259</v>
      </c>
      <c r="J93" s="11" t="s">
        <v>261</v>
      </c>
      <c r="K93" s="11" t="s">
        <v>2960</v>
      </c>
      <c r="L93" s="11">
        <v>2</v>
      </c>
    </row>
    <row r="94" spans="1:12">
      <c r="A94" s="11" t="s">
        <v>82</v>
      </c>
      <c r="D94" s="11" t="s">
        <v>260</v>
      </c>
      <c r="E94" s="19" t="s">
        <v>344</v>
      </c>
      <c r="F94" s="10">
        <v>42036</v>
      </c>
      <c r="G94" s="10">
        <v>44958</v>
      </c>
      <c r="H94" s="11">
        <v>9</v>
      </c>
      <c r="I94" s="20" t="s">
        <v>259</v>
      </c>
      <c r="J94" s="11" t="s">
        <v>261</v>
      </c>
      <c r="K94" s="11" t="s">
        <v>2960</v>
      </c>
      <c r="L94" s="11">
        <v>2</v>
      </c>
    </row>
    <row r="95" spans="1:12">
      <c r="A95" s="11" t="s">
        <v>83</v>
      </c>
      <c r="D95" s="11" t="s">
        <v>260</v>
      </c>
      <c r="E95" s="19" t="s">
        <v>345</v>
      </c>
      <c r="F95" s="10">
        <v>42036</v>
      </c>
      <c r="G95" s="10">
        <v>44958</v>
      </c>
      <c r="H95" s="11">
        <v>9</v>
      </c>
      <c r="I95" s="20" t="s">
        <v>259</v>
      </c>
      <c r="J95" s="11" t="s">
        <v>261</v>
      </c>
      <c r="K95" s="11" t="s">
        <v>2960</v>
      </c>
      <c r="L95" s="11">
        <v>2</v>
      </c>
    </row>
    <row r="96" spans="1:12">
      <c r="A96" s="11" t="s">
        <v>84</v>
      </c>
      <c r="D96" s="11" t="s">
        <v>260</v>
      </c>
      <c r="E96" s="19" t="s">
        <v>346</v>
      </c>
      <c r="F96" s="10">
        <v>42036</v>
      </c>
      <c r="G96" s="10">
        <v>44958</v>
      </c>
      <c r="H96" s="11">
        <v>9</v>
      </c>
      <c r="I96" s="20" t="s">
        <v>259</v>
      </c>
      <c r="J96" s="11" t="s">
        <v>261</v>
      </c>
      <c r="K96" s="11" t="s">
        <v>2960</v>
      </c>
      <c r="L96" s="11">
        <v>2</v>
      </c>
    </row>
    <row r="97" spans="1:12">
      <c r="A97" s="11" t="s">
        <v>85</v>
      </c>
      <c r="D97" s="11" t="s">
        <v>260</v>
      </c>
      <c r="E97" s="19" t="s">
        <v>347</v>
      </c>
      <c r="F97" s="10">
        <v>42036</v>
      </c>
      <c r="G97" s="10">
        <v>44958</v>
      </c>
      <c r="H97" s="11">
        <v>9</v>
      </c>
      <c r="I97" s="20" t="s">
        <v>259</v>
      </c>
      <c r="J97" s="11" t="s">
        <v>261</v>
      </c>
      <c r="K97" s="11" t="s">
        <v>2960</v>
      </c>
      <c r="L97" s="11">
        <v>2</v>
      </c>
    </row>
    <row r="98" spans="1:12">
      <c r="A98" s="11" t="s">
        <v>86</v>
      </c>
      <c r="D98" s="11" t="s">
        <v>260</v>
      </c>
      <c r="E98" s="19" t="s">
        <v>348</v>
      </c>
      <c r="F98" s="10">
        <v>42036</v>
      </c>
      <c r="G98" s="10">
        <v>44958</v>
      </c>
      <c r="H98" s="11">
        <v>9</v>
      </c>
      <c r="I98" s="20" t="s">
        <v>259</v>
      </c>
      <c r="J98" s="11" t="s">
        <v>261</v>
      </c>
      <c r="K98" s="11" t="s">
        <v>2960</v>
      </c>
      <c r="L98" s="11">
        <v>2</v>
      </c>
    </row>
    <row r="99" spans="1:12">
      <c r="A99" s="11" t="s">
        <v>87</v>
      </c>
      <c r="D99" s="11" t="s">
        <v>260</v>
      </c>
      <c r="E99" s="19" t="s">
        <v>349</v>
      </c>
      <c r="F99" s="10">
        <v>42036</v>
      </c>
      <c r="G99" s="10">
        <v>44958</v>
      </c>
      <c r="H99" s="11">
        <v>9</v>
      </c>
      <c r="I99" s="20" t="s">
        <v>259</v>
      </c>
      <c r="J99" s="11" t="s">
        <v>261</v>
      </c>
      <c r="K99" s="11" t="s">
        <v>2960</v>
      </c>
      <c r="L99" s="11">
        <v>2</v>
      </c>
    </row>
    <row r="100" spans="1:12">
      <c r="A100" s="11" t="s">
        <v>88</v>
      </c>
      <c r="D100" s="11" t="s">
        <v>260</v>
      </c>
      <c r="E100" s="19" t="s">
        <v>350</v>
      </c>
      <c r="F100" s="10">
        <v>42036</v>
      </c>
      <c r="G100" s="10">
        <v>44958</v>
      </c>
      <c r="H100" s="11">
        <v>9</v>
      </c>
      <c r="I100" s="20" t="s">
        <v>259</v>
      </c>
      <c r="J100" s="11" t="s">
        <v>261</v>
      </c>
      <c r="K100" s="11" t="s">
        <v>2960</v>
      </c>
      <c r="L100" s="11">
        <v>2</v>
      </c>
    </row>
    <row r="101" spans="1:12">
      <c r="A101" s="11" t="s">
        <v>89</v>
      </c>
      <c r="D101" s="11" t="s">
        <v>260</v>
      </c>
      <c r="E101" s="19" t="s">
        <v>351</v>
      </c>
      <c r="F101" s="10">
        <v>42036</v>
      </c>
      <c r="G101" s="10">
        <v>44958</v>
      </c>
      <c r="H101" s="11">
        <v>9</v>
      </c>
      <c r="I101" s="20" t="s">
        <v>259</v>
      </c>
      <c r="J101" s="11" t="s">
        <v>261</v>
      </c>
      <c r="K101" s="11" t="s">
        <v>2960</v>
      </c>
      <c r="L101" s="11">
        <v>2</v>
      </c>
    </row>
    <row r="102" spans="1:12">
      <c r="A102" s="11" t="s">
        <v>90</v>
      </c>
      <c r="D102" s="11" t="s">
        <v>260</v>
      </c>
      <c r="E102" s="19" t="s">
        <v>352</v>
      </c>
      <c r="F102" s="10">
        <v>42036</v>
      </c>
      <c r="G102" s="10">
        <v>44958</v>
      </c>
      <c r="H102" s="11">
        <v>9</v>
      </c>
      <c r="I102" s="20" t="s">
        <v>259</v>
      </c>
      <c r="J102" s="11" t="s">
        <v>261</v>
      </c>
      <c r="K102" s="11" t="s">
        <v>2960</v>
      </c>
      <c r="L102" s="11">
        <v>2</v>
      </c>
    </row>
    <row r="103" spans="1:12">
      <c r="A103" s="11" t="s">
        <v>91</v>
      </c>
      <c r="D103" s="11" t="s">
        <v>260</v>
      </c>
      <c r="E103" s="19" t="s">
        <v>353</v>
      </c>
      <c r="F103" s="10">
        <v>42036</v>
      </c>
      <c r="G103" s="10">
        <v>44958</v>
      </c>
      <c r="H103" s="11">
        <v>9</v>
      </c>
      <c r="I103" s="20" t="s">
        <v>259</v>
      </c>
      <c r="J103" s="11" t="s">
        <v>261</v>
      </c>
      <c r="K103" s="11" t="s">
        <v>2960</v>
      </c>
      <c r="L103" s="11">
        <v>2</v>
      </c>
    </row>
    <row r="104" spans="1:12">
      <c r="A104" s="11" t="s">
        <v>92</v>
      </c>
      <c r="D104" s="11" t="s">
        <v>260</v>
      </c>
      <c r="E104" s="19" t="s">
        <v>354</v>
      </c>
      <c r="F104" s="10">
        <v>42036</v>
      </c>
      <c r="G104" s="10">
        <v>44958</v>
      </c>
      <c r="H104" s="11">
        <v>9</v>
      </c>
      <c r="I104" s="20" t="s">
        <v>259</v>
      </c>
      <c r="J104" s="11" t="s">
        <v>261</v>
      </c>
      <c r="K104" s="11" t="s">
        <v>2960</v>
      </c>
      <c r="L104" s="11">
        <v>2</v>
      </c>
    </row>
    <row r="105" spans="1:12">
      <c r="A105" s="11" t="s">
        <v>93</v>
      </c>
      <c r="D105" s="11" t="s">
        <v>260</v>
      </c>
      <c r="E105" s="19" t="s">
        <v>355</v>
      </c>
      <c r="F105" s="10">
        <v>42036</v>
      </c>
      <c r="G105" s="10">
        <v>44958</v>
      </c>
      <c r="H105" s="11">
        <v>9</v>
      </c>
      <c r="I105" s="20" t="s">
        <v>259</v>
      </c>
      <c r="J105" s="11" t="s">
        <v>261</v>
      </c>
      <c r="K105" s="11" t="s">
        <v>2960</v>
      </c>
      <c r="L105" s="11">
        <v>2</v>
      </c>
    </row>
    <row r="106" spans="1:12">
      <c r="A106" s="11" t="s">
        <v>94</v>
      </c>
      <c r="D106" s="11" t="s">
        <v>260</v>
      </c>
      <c r="E106" s="19" t="s">
        <v>356</v>
      </c>
      <c r="F106" s="10">
        <v>42036</v>
      </c>
      <c r="G106" s="10">
        <v>44958</v>
      </c>
      <c r="H106" s="11">
        <v>9</v>
      </c>
      <c r="I106" s="20" t="s">
        <v>259</v>
      </c>
      <c r="J106" s="11" t="s">
        <v>261</v>
      </c>
      <c r="K106" s="11" t="s">
        <v>2960</v>
      </c>
      <c r="L106" s="11">
        <v>2</v>
      </c>
    </row>
    <row r="107" spans="1:12">
      <c r="A107" s="11" t="s">
        <v>95</v>
      </c>
      <c r="D107" s="11" t="s">
        <v>260</v>
      </c>
      <c r="E107" s="19" t="s">
        <v>357</v>
      </c>
      <c r="F107" s="10">
        <v>42036</v>
      </c>
      <c r="G107" s="10">
        <v>44958</v>
      </c>
      <c r="H107" s="11">
        <v>9</v>
      </c>
      <c r="I107" s="20" t="s">
        <v>259</v>
      </c>
      <c r="J107" s="11" t="s">
        <v>261</v>
      </c>
      <c r="K107" s="11" t="s">
        <v>2960</v>
      </c>
      <c r="L107" s="11">
        <v>2</v>
      </c>
    </row>
    <row r="108" spans="1:12">
      <c r="A108" s="11" t="s">
        <v>96</v>
      </c>
      <c r="D108" s="11" t="s">
        <v>260</v>
      </c>
      <c r="E108" s="19" t="s">
        <v>358</v>
      </c>
      <c r="F108" s="10">
        <v>42036</v>
      </c>
      <c r="G108" s="10">
        <v>44958</v>
      </c>
      <c r="H108" s="11">
        <v>9</v>
      </c>
      <c r="I108" s="20" t="s">
        <v>259</v>
      </c>
      <c r="J108" s="11" t="s">
        <v>261</v>
      </c>
      <c r="K108" s="11" t="s">
        <v>2960</v>
      </c>
      <c r="L108" s="11">
        <v>2</v>
      </c>
    </row>
    <row r="109" spans="1:12">
      <c r="A109" s="11" t="s">
        <v>97</v>
      </c>
      <c r="D109" s="11" t="s">
        <v>260</v>
      </c>
      <c r="E109" s="19" t="s">
        <v>359</v>
      </c>
      <c r="F109" s="10">
        <v>42036</v>
      </c>
      <c r="G109" s="10">
        <v>44958</v>
      </c>
      <c r="H109" s="11">
        <v>9</v>
      </c>
      <c r="I109" s="20" t="s">
        <v>259</v>
      </c>
      <c r="J109" s="11" t="s">
        <v>261</v>
      </c>
      <c r="K109" s="11" t="s">
        <v>2960</v>
      </c>
      <c r="L109" s="11">
        <v>2</v>
      </c>
    </row>
    <row r="110" spans="1:12">
      <c r="A110" s="11" t="s">
        <v>98</v>
      </c>
      <c r="D110" s="11" t="s">
        <v>260</v>
      </c>
      <c r="E110" s="19" t="s">
        <v>360</v>
      </c>
      <c r="F110" s="10">
        <v>42036</v>
      </c>
      <c r="G110" s="10">
        <v>44958</v>
      </c>
      <c r="H110" s="11">
        <v>9</v>
      </c>
      <c r="I110" s="20" t="s">
        <v>259</v>
      </c>
      <c r="J110" s="11" t="s">
        <v>261</v>
      </c>
      <c r="K110" s="11" t="s">
        <v>2960</v>
      </c>
      <c r="L110" s="11">
        <v>2</v>
      </c>
    </row>
    <row r="111" spans="1:12">
      <c r="A111" s="11" t="s">
        <v>99</v>
      </c>
      <c r="D111" s="11" t="s">
        <v>260</v>
      </c>
      <c r="E111" s="19" t="s">
        <v>361</v>
      </c>
      <c r="F111" s="10">
        <v>42036</v>
      </c>
      <c r="G111" s="10">
        <v>44958</v>
      </c>
      <c r="H111" s="11">
        <v>9</v>
      </c>
      <c r="I111" s="20" t="s">
        <v>259</v>
      </c>
      <c r="J111" s="11" t="s">
        <v>261</v>
      </c>
      <c r="K111" s="11" t="s">
        <v>2960</v>
      </c>
      <c r="L111" s="11">
        <v>2</v>
      </c>
    </row>
    <row r="112" spans="1:12">
      <c r="A112" s="11" t="s">
        <v>100</v>
      </c>
      <c r="D112" s="11" t="s">
        <v>260</v>
      </c>
      <c r="E112" s="19" t="s">
        <v>362</v>
      </c>
      <c r="F112" s="10">
        <v>42036</v>
      </c>
      <c r="G112" s="10">
        <v>44958</v>
      </c>
      <c r="H112" s="11">
        <v>9</v>
      </c>
      <c r="I112" s="20" t="s">
        <v>259</v>
      </c>
      <c r="J112" s="11" t="s">
        <v>261</v>
      </c>
      <c r="K112" s="11" t="s">
        <v>2960</v>
      </c>
      <c r="L112" s="11">
        <v>2</v>
      </c>
    </row>
    <row r="113" spans="1:12">
      <c r="A113" s="11" t="s">
        <v>101</v>
      </c>
      <c r="D113" s="11" t="s">
        <v>260</v>
      </c>
      <c r="E113" s="19" t="s">
        <v>363</v>
      </c>
      <c r="F113" s="10">
        <v>42036</v>
      </c>
      <c r="G113" s="10">
        <v>44958</v>
      </c>
      <c r="H113" s="11">
        <v>9</v>
      </c>
      <c r="I113" s="20" t="s">
        <v>259</v>
      </c>
      <c r="J113" s="11" t="s">
        <v>261</v>
      </c>
      <c r="K113" s="11" t="s">
        <v>2960</v>
      </c>
      <c r="L113" s="11">
        <v>2</v>
      </c>
    </row>
    <row r="114" spans="1:12">
      <c r="A114" s="11" t="s">
        <v>102</v>
      </c>
      <c r="D114" s="11" t="s">
        <v>260</v>
      </c>
      <c r="E114" s="19" t="s">
        <v>364</v>
      </c>
      <c r="F114" s="10">
        <v>42036</v>
      </c>
      <c r="G114" s="10">
        <v>44958</v>
      </c>
      <c r="H114" s="11">
        <v>9</v>
      </c>
      <c r="I114" s="20" t="s">
        <v>259</v>
      </c>
      <c r="J114" s="11" t="s">
        <v>261</v>
      </c>
      <c r="K114" s="11" t="s">
        <v>2960</v>
      </c>
      <c r="L114" s="11">
        <v>2</v>
      </c>
    </row>
    <row r="115" spans="1:12">
      <c r="A115" s="11" t="s">
        <v>103</v>
      </c>
      <c r="D115" s="11" t="s">
        <v>260</v>
      </c>
      <c r="E115" s="19" t="s">
        <v>365</v>
      </c>
      <c r="F115" s="10">
        <v>42036</v>
      </c>
      <c r="G115" s="10">
        <v>44958</v>
      </c>
      <c r="H115" s="11">
        <v>9</v>
      </c>
      <c r="I115" s="20" t="s">
        <v>259</v>
      </c>
      <c r="J115" s="11" t="s">
        <v>261</v>
      </c>
      <c r="K115" s="11" t="s">
        <v>2960</v>
      </c>
      <c r="L115" s="11">
        <v>2</v>
      </c>
    </row>
    <row r="116" spans="1:12">
      <c r="A116" s="11" t="s">
        <v>104</v>
      </c>
      <c r="D116" s="11" t="s">
        <v>260</v>
      </c>
      <c r="E116" s="19" t="s">
        <v>366</v>
      </c>
      <c r="F116" s="10">
        <v>42036</v>
      </c>
      <c r="G116" s="10">
        <v>44958</v>
      </c>
      <c r="H116" s="11">
        <v>9</v>
      </c>
      <c r="I116" s="20" t="s">
        <v>259</v>
      </c>
      <c r="J116" s="11" t="s">
        <v>261</v>
      </c>
      <c r="K116" s="11" t="s">
        <v>2960</v>
      </c>
      <c r="L116" s="11">
        <v>2</v>
      </c>
    </row>
    <row r="117" spans="1:12">
      <c r="A117" s="11" t="s">
        <v>105</v>
      </c>
      <c r="D117" s="11" t="s">
        <v>260</v>
      </c>
      <c r="E117" s="19" t="s">
        <v>367</v>
      </c>
      <c r="F117" s="10">
        <v>42036</v>
      </c>
      <c r="G117" s="10">
        <v>44958</v>
      </c>
      <c r="H117" s="11">
        <v>9</v>
      </c>
      <c r="I117" s="20" t="s">
        <v>259</v>
      </c>
      <c r="J117" s="11" t="s">
        <v>261</v>
      </c>
      <c r="K117" s="11" t="s">
        <v>2960</v>
      </c>
      <c r="L117" s="11">
        <v>2</v>
      </c>
    </row>
    <row r="118" spans="1:12">
      <c r="A118" s="11" t="s">
        <v>106</v>
      </c>
      <c r="D118" s="11" t="s">
        <v>260</v>
      </c>
      <c r="E118" s="19" t="s">
        <v>368</v>
      </c>
      <c r="F118" s="10">
        <v>42036</v>
      </c>
      <c r="G118" s="10">
        <v>44958</v>
      </c>
      <c r="H118" s="11">
        <v>9</v>
      </c>
      <c r="I118" s="20" t="s">
        <v>259</v>
      </c>
      <c r="J118" s="11" t="s">
        <v>261</v>
      </c>
      <c r="K118" s="11" t="s">
        <v>2960</v>
      </c>
      <c r="L118" s="11">
        <v>2</v>
      </c>
    </row>
    <row r="119" spans="1:12">
      <c r="A119" s="11" t="s">
        <v>107</v>
      </c>
      <c r="D119" s="11" t="s">
        <v>260</v>
      </c>
      <c r="E119" s="19" t="s">
        <v>369</v>
      </c>
      <c r="F119" s="10">
        <v>42036</v>
      </c>
      <c r="G119" s="10">
        <v>44958</v>
      </c>
      <c r="H119" s="11">
        <v>9</v>
      </c>
      <c r="I119" s="20" t="s">
        <v>259</v>
      </c>
      <c r="J119" s="11" t="s">
        <v>261</v>
      </c>
      <c r="K119" s="11" t="s">
        <v>2960</v>
      </c>
      <c r="L119" s="11">
        <v>2</v>
      </c>
    </row>
    <row r="120" spans="1:12">
      <c r="A120" s="11" t="s">
        <v>108</v>
      </c>
      <c r="D120" s="11" t="s">
        <v>260</v>
      </c>
      <c r="E120" s="19" t="s">
        <v>370</v>
      </c>
      <c r="F120" s="10">
        <v>42036</v>
      </c>
      <c r="G120" s="10">
        <v>44958</v>
      </c>
      <c r="H120" s="11">
        <v>9</v>
      </c>
      <c r="I120" s="20" t="s">
        <v>259</v>
      </c>
      <c r="J120" s="11" t="s">
        <v>261</v>
      </c>
      <c r="K120" s="11" t="s">
        <v>2960</v>
      </c>
      <c r="L120" s="11">
        <v>2</v>
      </c>
    </row>
    <row r="121" spans="1:12">
      <c r="A121" s="11" t="s">
        <v>109</v>
      </c>
      <c r="D121" s="11" t="s">
        <v>260</v>
      </c>
      <c r="E121" s="19" t="s">
        <v>371</v>
      </c>
      <c r="F121" s="10">
        <v>42036</v>
      </c>
      <c r="G121" s="10">
        <v>44958</v>
      </c>
      <c r="H121" s="11">
        <v>9</v>
      </c>
      <c r="I121" s="20" t="s">
        <v>259</v>
      </c>
      <c r="J121" s="11" t="s">
        <v>261</v>
      </c>
      <c r="K121" s="11" t="s">
        <v>2960</v>
      </c>
      <c r="L121" s="11">
        <v>2</v>
      </c>
    </row>
    <row r="122" spans="1:12">
      <c r="A122" s="11" t="s">
        <v>110</v>
      </c>
      <c r="D122" s="11" t="s">
        <v>260</v>
      </c>
      <c r="E122" s="19" t="s">
        <v>372</v>
      </c>
      <c r="F122" s="10">
        <v>42036</v>
      </c>
      <c r="G122" s="10">
        <v>44958</v>
      </c>
      <c r="H122" s="11">
        <v>9</v>
      </c>
      <c r="I122" s="20" t="s">
        <v>259</v>
      </c>
      <c r="J122" s="11" t="s">
        <v>261</v>
      </c>
      <c r="K122" s="11" t="s">
        <v>2960</v>
      </c>
      <c r="L122" s="11">
        <v>2</v>
      </c>
    </row>
    <row r="123" spans="1:12">
      <c r="A123" s="11" t="s">
        <v>111</v>
      </c>
      <c r="D123" s="11" t="s">
        <v>260</v>
      </c>
      <c r="E123" s="19" t="s">
        <v>373</v>
      </c>
      <c r="F123" s="10">
        <v>42036</v>
      </c>
      <c r="G123" s="10">
        <v>44958</v>
      </c>
      <c r="H123" s="11">
        <v>9</v>
      </c>
      <c r="I123" s="20" t="s">
        <v>259</v>
      </c>
      <c r="J123" s="11" t="s">
        <v>261</v>
      </c>
      <c r="K123" s="11" t="s">
        <v>2960</v>
      </c>
      <c r="L123" s="11">
        <v>2</v>
      </c>
    </row>
    <row r="124" spans="1:12">
      <c r="A124" s="11" t="s">
        <v>112</v>
      </c>
      <c r="D124" s="11" t="s">
        <v>260</v>
      </c>
      <c r="E124" s="19" t="s">
        <v>374</v>
      </c>
      <c r="F124" s="10">
        <v>42036</v>
      </c>
      <c r="G124" s="10">
        <v>44958</v>
      </c>
      <c r="H124" s="11">
        <v>9</v>
      </c>
      <c r="I124" s="20" t="s">
        <v>259</v>
      </c>
      <c r="J124" s="11" t="s">
        <v>261</v>
      </c>
      <c r="K124" s="11" t="s">
        <v>2960</v>
      </c>
      <c r="L124" s="11">
        <v>2</v>
      </c>
    </row>
    <row r="125" spans="1:12">
      <c r="A125" s="11" t="s">
        <v>113</v>
      </c>
      <c r="D125" s="11" t="s">
        <v>260</v>
      </c>
      <c r="E125" s="19" t="s">
        <v>375</v>
      </c>
      <c r="F125" s="10">
        <v>42036</v>
      </c>
      <c r="G125" s="10">
        <v>44958</v>
      </c>
      <c r="H125" s="11">
        <v>9</v>
      </c>
      <c r="I125" s="20" t="s">
        <v>259</v>
      </c>
      <c r="J125" s="11" t="s">
        <v>261</v>
      </c>
      <c r="K125" s="11" t="s">
        <v>2960</v>
      </c>
      <c r="L125" s="11">
        <v>2</v>
      </c>
    </row>
    <row r="126" spans="1:12">
      <c r="A126" s="11" t="s">
        <v>114</v>
      </c>
      <c r="D126" s="11" t="s">
        <v>260</v>
      </c>
      <c r="E126" s="19" t="s">
        <v>376</v>
      </c>
      <c r="F126" s="10">
        <v>42036</v>
      </c>
      <c r="G126" s="10">
        <v>44958</v>
      </c>
      <c r="H126" s="11">
        <v>9</v>
      </c>
      <c r="I126" s="20" t="s">
        <v>259</v>
      </c>
      <c r="J126" s="11" t="s">
        <v>261</v>
      </c>
      <c r="K126" s="11" t="s">
        <v>2960</v>
      </c>
      <c r="L126" s="11">
        <v>2</v>
      </c>
    </row>
    <row r="127" spans="1:12">
      <c r="A127" s="11" t="s">
        <v>115</v>
      </c>
      <c r="D127" s="11" t="s">
        <v>260</v>
      </c>
      <c r="E127" s="19" t="s">
        <v>377</v>
      </c>
      <c r="F127" s="10">
        <v>42036</v>
      </c>
      <c r="G127" s="10">
        <v>44958</v>
      </c>
      <c r="H127" s="11">
        <v>9</v>
      </c>
      <c r="I127" s="20" t="s">
        <v>259</v>
      </c>
      <c r="J127" s="11" t="s">
        <v>261</v>
      </c>
      <c r="K127" s="11" t="s">
        <v>2960</v>
      </c>
      <c r="L127" s="11">
        <v>2</v>
      </c>
    </row>
    <row r="128" spans="1:12">
      <c r="A128" s="11" t="s">
        <v>116</v>
      </c>
      <c r="D128" s="11" t="s">
        <v>260</v>
      </c>
      <c r="E128" s="19" t="s">
        <v>378</v>
      </c>
      <c r="F128" s="10">
        <v>42036</v>
      </c>
      <c r="G128" s="10">
        <v>44958</v>
      </c>
      <c r="H128" s="11">
        <v>9</v>
      </c>
      <c r="I128" s="20" t="s">
        <v>259</v>
      </c>
      <c r="J128" s="11" t="s">
        <v>261</v>
      </c>
      <c r="K128" s="11" t="s">
        <v>2960</v>
      </c>
      <c r="L128" s="11">
        <v>2</v>
      </c>
    </row>
    <row r="129" spans="1:12">
      <c r="A129" s="11" t="s">
        <v>117</v>
      </c>
      <c r="D129" s="11" t="s">
        <v>260</v>
      </c>
      <c r="E129" s="19" t="s">
        <v>379</v>
      </c>
      <c r="F129" s="10">
        <v>42036</v>
      </c>
      <c r="G129" s="10">
        <v>44958</v>
      </c>
      <c r="H129" s="11">
        <v>9</v>
      </c>
      <c r="I129" s="20" t="s">
        <v>259</v>
      </c>
      <c r="J129" s="11" t="s">
        <v>261</v>
      </c>
      <c r="K129" s="11" t="s">
        <v>2960</v>
      </c>
      <c r="L129" s="11">
        <v>2</v>
      </c>
    </row>
    <row r="130" spans="1:12">
      <c r="A130" s="11" t="s">
        <v>118</v>
      </c>
      <c r="D130" s="11" t="s">
        <v>260</v>
      </c>
      <c r="E130" s="19" t="s">
        <v>380</v>
      </c>
      <c r="F130" s="10">
        <v>42036</v>
      </c>
      <c r="G130" s="10">
        <v>44958</v>
      </c>
      <c r="H130" s="11">
        <v>9</v>
      </c>
      <c r="I130" s="20" t="s">
        <v>259</v>
      </c>
      <c r="J130" s="11" t="s">
        <v>261</v>
      </c>
      <c r="K130" s="11" t="s">
        <v>2960</v>
      </c>
      <c r="L130" s="11">
        <v>2</v>
      </c>
    </row>
    <row r="131" spans="1:12">
      <c r="A131" s="11" t="s">
        <v>119</v>
      </c>
      <c r="D131" s="11" t="s">
        <v>260</v>
      </c>
      <c r="E131" s="19" t="s">
        <v>381</v>
      </c>
      <c r="F131" s="10">
        <v>42036</v>
      </c>
      <c r="G131" s="10">
        <v>44958</v>
      </c>
      <c r="H131" s="11">
        <v>9</v>
      </c>
      <c r="I131" s="20" t="s">
        <v>259</v>
      </c>
      <c r="J131" s="11" t="s">
        <v>261</v>
      </c>
      <c r="K131" s="11" t="s">
        <v>2960</v>
      </c>
      <c r="L131" s="11">
        <v>2</v>
      </c>
    </row>
    <row r="132" spans="1:12">
      <c r="A132" s="11" t="s">
        <v>120</v>
      </c>
      <c r="D132" s="11" t="s">
        <v>260</v>
      </c>
      <c r="E132" s="19" t="s">
        <v>382</v>
      </c>
      <c r="F132" s="10">
        <v>42036</v>
      </c>
      <c r="G132" s="10">
        <v>44958</v>
      </c>
      <c r="H132" s="11">
        <v>9</v>
      </c>
      <c r="I132" s="20" t="s">
        <v>259</v>
      </c>
      <c r="J132" s="11" t="s">
        <v>261</v>
      </c>
      <c r="K132" s="11" t="s">
        <v>2960</v>
      </c>
      <c r="L132" s="11">
        <v>2</v>
      </c>
    </row>
    <row r="133" spans="1:12">
      <c r="A133" s="11" t="s">
        <v>121</v>
      </c>
      <c r="D133" s="11" t="s">
        <v>260</v>
      </c>
      <c r="E133" s="19" t="s">
        <v>383</v>
      </c>
      <c r="F133" s="10">
        <v>42036</v>
      </c>
      <c r="G133" s="10">
        <v>44958</v>
      </c>
      <c r="H133" s="11">
        <v>9</v>
      </c>
      <c r="I133" s="20" t="s">
        <v>259</v>
      </c>
      <c r="J133" s="11" t="s">
        <v>261</v>
      </c>
      <c r="K133" s="11" t="s">
        <v>2960</v>
      </c>
      <c r="L133" s="11">
        <v>2</v>
      </c>
    </row>
    <row r="134" spans="1:12">
      <c r="A134" s="11" t="s">
        <v>122</v>
      </c>
      <c r="D134" s="11" t="s">
        <v>260</v>
      </c>
      <c r="E134" s="19" t="s">
        <v>384</v>
      </c>
      <c r="F134" s="10">
        <v>42036</v>
      </c>
      <c r="G134" s="10">
        <v>44958</v>
      </c>
      <c r="H134" s="11">
        <v>9</v>
      </c>
      <c r="I134" s="20" t="s">
        <v>259</v>
      </c>
      <c r="J134" s="11" t="s">
        <v>261</v>
      </c>
      <c r="K134" s="11" t="s">
        <v>2960</v>
      </c>
      <c r="L134" s="11">
        <v>2</v>
      </c>
    </row>
    <row r="135" spans="1:12">
      <c r="A135" s="11" t="s">
        <v>123</v>
      </c>
      <c r="D135" s="11" t="s">
        <v>260</v>
      </c>
      <c r="E135" s="19" t="s">
        <v>385</v>
      </c>
      <c r="F135" s="10">
        <v>42036</v>
      </c>
      <c r="G135" s="10">
        <v>44958</v>
      </c>
      <c r="H135" s="11">
        <v>9</v>
      </c>
      <c r="I135" s="20" t="s">
        <v>259</v>
      </c>
      <c r="J135" s="11" t="s">
        <v>261</v>
      </c>
      <c r="K135" s="11" t="s">
        <v>2960</v>
      </c>
      <c r="L135" s="11">
        <v>2</v>
      </c>
    </row>
    <row r="136" spans="1:12">
      <c r="A136" s="11" t="s">
        <v>124</v>
      </c>
      <c r="D136" s="11" t="s">
        <v>260</v>
      </c>
      <c r="E136" s="19" t="s">
        <v>386</v>
      </c>
      <c r="F136" s="10">
        <v>42036</v>
      </c>
      <c r="G136" s="10">
        <v>44958</v>
      </c>
      <c r="H136" s="11">
        <v>9</v>
      </c>
      <c r="I136" s="20" t="s">
        <v>259</v>
      </c>
      <c r="J136" s="11" t="s">
        <v>261</v>
      </c>
      <c r="K136" s="11" t="s">
        <v>2960</v>
      </c>
      <c r="L136" s="11">
        <v>2</v>
      </c>
    </row>
    <row r="137" spans="1:12">
      <c r="A137" s="11" t="s">
        <v>125</v>
      </c>
      <c r="D137" s="11" t="s">
        <v>260</v>
      </c>
      <c r="E137" s="19" t="s">
        <v>387</v>
      </c>
      <c r="F137" s="10">
        <v>42036</v>
      </c>
      <c r="G137" s="10">
        <v>44958</v>
      </c>
      <c r="H137" s="11">
        <v>9</v>
      </c>
      <c r="I137" s="20" t="s">
        <v>259</v>
      </c>
      <c r="J137" s="11" t="s">
        <v>261</v>
      </c>
      <c r="K137" s="11" t="s">
        <v>2960</v>
      </c>
      <c r="L137" s="11">
        <v>2</v>
      </c>
    </row>
    <row r="138" spans="1:12">
      <c r="A138" s="11" t="s">
        <v>126</v>
      </c>
      <c r="D138" s="11" t="s">
        <v>260</v>
      </c>
      <c r="E138" s="19" t="s">
        <v>388</v>
      </c>
      <c r="F138" s="10">
        <v>42036</v>
      </c>
      <c r="G138" s="10">
        <v>44958</v>
      </c>
      <c r="H138" s="11">
        <v>9</v>
      </c>
      <c r="I138" s="20" t="s">
        <v>259</v>
      </c>
      <c r="J138" s="11" t="s">
        <v>261</v>
      </c>
      <c r="K138" s="11" t="s">
        <v>2960</v>
      </c>
      <c r="L138" s="11">
        <v>2</v>
      </c>
    </row>
    <row r="139" spans="1:12">
      <c r="A139" s="11" t="s">
        <v>127</v>
      </c>
      <c r="D139" s="11" t="s">
        <v>260</v>
      </c>
      <c r="E139" s="19" t="s">
        <v>389</v>
      </c>
      <c r="F139" s="10">
        <v>42036</v>
      </c>
      <c r="G139" s="10">
        <v>44958</v>
      </c>
      <c r="H139" s="11">
        <v>9</v>
      </c>
      <c r="I139" s="20" t="s">
        <v>259</v>
      </c>
      <c r="J139" s="11" t="s">
        <v>261</v>
      </c>
      <c r="K139" s="11" t="s">
        <v>2960</v>
      </c>
      <c r="L139" s="11">
        <v>2</v>
      </c>
    </row>
    <row r="140" spans="1:12">
      <c r="A140" s="11" t="s">
        <v>128</v>
      </c>
      <c r="D140" s="11" t="s">
        <v>260</v>
      </c>
      <c r="E140" s="19" t="s">
        <v>390</v>
      </c>
      <c r="F140" s="10">
        <v>42036</v>
      </c>
      <c r="G140" s="10">
        <v>44958</v>
      </c>
      <c r="H140" s="11">
        <v>9</v>
      </c>
      <c r="I140" s="20" t="s">
        <v>259</v>
      </c>
      <c r="J140" s="11" t="s">
        <v>261</v>
      </c>
      <c r="K140" s="11" t="s">
        <v>2960</v>
      </c>
      <c r="L140" s="11">
        <v>2</v>
      </c>
    </row>
    <row r="141" spans="1:12">
      <c r="A141" s="11" t="s">
        <v>129</v>
      </c>
      <c r="D141" s="11" t="s">
        <v>260</v>
      </c>
      <c r="E141" s="19" t="s">
        <v>391</v>
      </c>
      <c r="F141" s="10">
        <v>42036</v>
      </c>
      <c r="G141" s="10">
        <v>44958</v>
      </c>
      <c r="H141" s="11">
        <v>9</v>
      </c>
      <c r="I141" s="20" t="s">
        <v>259</v>
      </c>
      <c r="J141" s="11" t="s">
        <v>261</v>
      </c>
      <c r="K141" s="11" t="s">
        <v>2960</v>
      </c>
      <c r="L141" s="11">
        <v>2</v>
      </c>
    </row>
    <row r="142" spans="1:12">
      <c r="A142" s="11" t="s">
        <v>130</v>
      </c>
      <c r="D142" s="11" t="s">
        <v>260</v>
      </c>
      <c r="E142" s="19" t="s">
        <v>392</v>
      </c>
      <c r="F142" s="10">
        <v>42036</v>
      </c>
      <c r="G142" s="10">
        <v>44958</v>
      </c>
      <c r="H142" s="11">
        <v>9</v>
      </c>
      <c r="I142" s="20" t="s">
        <v>259</v>
      </c>
      <c r="J142" s="11" t="s">
        <v>261</v>
      </c>
      <c r="K142" s="11" t="s">
        <v>2960</v>
      </c>
      <c r="L142" s="11">
        <v>2</v>
      </c>
    </row>
    <row r="143" spans="1:12">
      <c r="A143" s="11" t="s">
        <v>131</v>
      </c>
      <c r="D143" s="11" t="s">
        <v>260</v>
      </c>
      <c r="E143" s="19" t="s">
        <v>393</v>
      </c>
      <c r="F143" s="10">
        <v>42036</v>
      </c>
      <c r="G143" s="10">
        <v>44958</v>
      </c>
      <c r="H143" s="11">
        <v>9</v>
      </c>
      <c r="I143" s="20" t="s">
        <v>259</v>
      </c>
      <c r="J143" s="11" t="s">
        <v>261</v>
      </c>
      <c r="K143" s="11" t="s">
        <v>2960</v>
      </c>
      <c r="L143" s="11">
        <v>2</v>
      </c>
    </row>
    <row r="144" spans="1:12">
      <c r="A144" s="11" t="s">
        <v>132</v>
      </c>
      <c r="D144" s="11" t="s">
        <v>260</v>
      </c>
      <c r="E144" s="19" t="s">
        <v>394</v>
      </c>
      <c r="F144" s="10">
        <v>42036</v>
      </c>
      <c r="G144" s="10">
        <v>44958</v>
      </c>
      <c r="H144" s="11">
        <v>9</v>
      </c>
      <c r="I144" s="20" t="s">
        <v>259</v>
      </c>
      <c r="J144" s="11" t="s">
        <v>261</v>
      </c>
      <c r="K144" s="11" t="s">
        <v>2960</v>
      </c>
      <c r="L144" s="11">
        <v>2</v>
      </c>
    </row>
    <row r="145" spans="1:12">
      <c r="A145" s="11" t="s">
        <v>133</v>
      </c>
      <c r="D145" s="11" t="s">
        <v>260</v>
      </c>
      <c r="E145" s="19" t="s">
        <v>395</v>
      </c>
      <c r="F145" s="10">
        <v>42036</v>
      </c>
      <c r="G145" s="10">
        <v>44958</v>
      </c>
      <c r="H145" s="11">
        <v>9</v>
      </c>
      <c r="I145" s="20" t="s">
        <v>259</v>
      </c>
      <c r="J145" s="11" t="s">
        <v>261</v>
      </c>
      <c r="K145" s="11" t="s">
        <v>2960</v>
      </c>
      <c r="L145" s="11">
        <v>2</v>
      </c>
    </row>
    <row r="146" spans="1:12">
      <c r="A146" s="11" t="s">
        <v>134</v>
      </c>
      <c r="D146" s="11" t="s">
        <v>260</v>
      </c>
      <c r="E146" s="19" t="s">
        <v>396</v>
      </c>
      <c r="F146" s="10">
        <v>42036</v>
      </c>
      <c r="G146" s="10">
        <v>44958</v>
      </c>
      <c r="H146" s="11">
        <v>9</v>
      </c>
      <c r="I146" s="20" t="s">
        <v>259</v>
      </c>
      <c r="J146" s="11" t="s">
        <v>261</v>
      </c>
      <c r="K146" s="11" t="s">
        <v>2960</v>
      </c>
      <c r="L146" s="11">
        <v>2</v>
      </c>
    </row>
    <row r="147" spans="1:12">
      <c r="A147" s="11" t="s">
        <v>135</v>
      </c>
      <c r="D147" s="11" t="s">
        <v>260</v>
      </c>
      <c r="E147" s="19" t="s">
        <v>397</v>
      </c>
      <c r="F147" s="10">
        <v>42036</v>
      </c>
      <c r="G147" s="10">
        <v>44958</v>
      </c>
      <c r="H147" s="11">
        <v>9</v>
      </c>
      <c r="I147" s="20" t="s">
        <v>259</v>
      </c>
      <c r="J147" s="11" t="s">
        <v>261</v>
      </c>
      <c r="K147" s="11" t="s">
        <v>2960</v>
      </c>
      <c r="L147" s="11">
        <v>2</v>
      </c>
    </row>
    <row r="148" spans="1:12">
      <c r="A148" s="11" t="s">
        <v>136</v>
      </c>
      <c r="D148" s="11" t="s">
        <v>260</v>
      </c>
      <c r="E148" s="19" t="s">
        <v>398</v>
      </c>
      <c r="F148" s="10">
        <v>42036</v>
      </c>
      <c r="G148" s="10">
        <v>44958</v>
      </c>
      <c r="H148" s="11">
        <v>9</v>
      </c>
      <c r="I148" s="20" t="s">
        <v>259</v>
      </c>
      <c r="J148" s="11" t="s">
        <v>261</v>
      </c>
      <c r="K148" s="11" t="s">
        <v>2960</v>
      </c>
      <c r="L148" s="11">
        <v>2</v>
      </c>
    </row>
    <row r="149" spans="1:12">
      <c r="A149" s="11" t="s">
        <v>137</v>
      </c>
      <c r="D149" s="11" t="s">
        <v>260</v>
      </c>
      <c r="E149" s="19" t="s">
        <v>399</v>
      </c>
      <c r="F149" s="10">
        <v>42036</v>
      </c>
      <c r="G149" s="10">
        <v>44958</v>
      </c>
      <c r="H149" s="11">
        <v>9</v>
      </c>
      <c r="I149" s="20" t="s">
        <v>259</v>
      </c>
      <c r="J149" s="11" t="s">
        <v>261</v>
      </c>
      <c r="K149" s="11" t="s">
        <v>2960</v>
      </c>
      <c r="L149" s="11">
        <v>2</v>
      </c>
    </row>
    <row r="150" spans="1:12">
      <c r="A150" s="11" t="s">
        <v>138</v>
      </c>
      <c r="D150" s="11" t="s">
        <v>260</v>
      </c>
      <c r="E150" s="19" t="s">
        <v>400</v>
      </c>
      <c r="F150" s="10">
        <v>42036</v>
      </c>
      <c r="G150" s="10">
        <v>44958</v>
      </c>
      <c r="H150" s="11">
        <v>9</v>
      </c>
      <c r="I150" s="20" t="s">
        <v>259</v>
      </c>
      <c r="J150" s="11" t="s">
        <v>261</v>
      </c>
      <c r="K150" s="11" t="s">
        <v>2960</v>
      </c>
      <c r="L150" s="11">
        <v>2</v>
      </c>
    </row>
    <row r="151" spans="1:12">
      <c r="A151" s="11" t="s">
        <v>139</v>
      </c>
      <c r="D151" s="11" t="s">
        <v>260</v>
      </c>
      <c r="E151" s="19" t="s">
        <v>401</v>
      </c>
      <c r="F151" s="10">
        <v>42036</v>
      </c>
      <c r="G151" s="10">
        <v>44958</v>
      </c>
      <c r="H151" s="11">
        <v>9</v>
      </c>
      <c r="I151" s="20" t="s">
        <v>259</v>
      </c>
      <c r="J151" s="11" t="s">
        <v>261</v>
      </c>
      <c r="K151" s="11" t="s">
        <v>2960</v>
      </c>
      <c r="L151" s="11">
        <v>2</v>
      </c>
    </row>
    <row r="152" spans="1:12">
      <c r="A152" s="11" t="s">
        <v>140</v>
      </c>
      <c r="D152" s="11" t="s">
        <v>260</v>
      </c>
      <c r="E152" s="19" t="s">
        <v>402</v>
      </c>
      <c r="F152" s="10">
        <v>42036</v>
      </c>
      <c r="G152" s="10">
        <v>44958</v>
      </c>
      <c r="H152" s="11">
        <v>9</v>
      </c>
      <c r="I152" s="20" t="s">
        <v>259</v>
      </c>
      <c r="J152" s="11" t="s">
        <v>261</v>
      </c>
      <c r="K152" s="11" t="s">
        <v>2960</v>
      </c>
      <c r="L152" s="11">
        <v>2</v>
      </c>
    </row>
    <row r="153" spans="1:12">
      <c r="A153" s="11" t="s">
        <v>141</v>
      </c>
      <c r="D153" s="11" t="s">
        <v>260</v>
      </c>
      <c r="E153" s="19" t="s">
        <v>403</v>
      </c>
      <c r="F153" s="10">
        <v>42036</v>
      </c>
      <c r="G153" s="10">
        <v>44958</v>
      </c>
      <c r="H153" s="11">
        <v>9</v>
      </c>
      <c r="I153" s="20" t="s">
        <v>259</v>
      </c>
      <c r="J153" s="11" t="s">
        <v>261</v>
      </c>
      <c r="K153" s="11" t="s">
        <v>2960</v>
      </c>
      <c r="L153" s="11">
        <v>2</v>
      </c>
    </row>
    <row r="154" spans="1:12">
      <c r="A154" s="11" t="s">
        <v>142</v>
      </c>
      <c r="D154" s="11" t="s">
        <v>260</v>
      </c>
      <c r="E154" s="19" t="s">
        <v>404</v>
      </c>
      <c r="F154" s="10">
        <v>42036</v>
      </c>
      <c r="G154" s="10">
        <v>44958</v>
      </c>
      <c r="H154" s="11">
        <v>9</v>
      </c>
      <c r="I154" s="20" t="s">
        <v>259</v>
      </c>
      <c r="J154" s="11" t="s">
        <v>261</v>
      </c>
      <c r="K154" s="11" t="s">
        <v>2960</v>
      </c>
      <c r="L154" s="11">
        <v>2</v>
      </c>
    </row>
    <row r="155" spans="1:12">
      <c r="A155" s="11" t="s">
        <v>143</v>
      </c>
      <c r="D155" s="11" t="s">
        <v>260</v>
      </c>
      <c r="E155" s="19" t="s">
        <v>405</v>
      </c>
      <c r="F155" s="10">
        <v>42036</v>
      </c>
      <c r="G155" s="10">
        <v>44958</v>
      </c>
      <c r="H155" s="11">
        <v>9</v>
      </c>
      <c r="I155" s="20" t="s">
        <v>259</v>
      </c>
      <c r="J155" s="11" t="s">
        <v>261</v>
      </c>
      <c r="K155" s="11" t="s">
        <v>2960</v>
      </c>
      <c r="L155" s="11">
        <v>2</v>
      </c>
    </row>
    <row r="156" spans="1:12">
      <c r="A156" s="11" t="s">
        <v>144</v>
      </c>
      <c r="D156" s="11" t="s">
        <v>260</v>
      </c>
      <c r="E156" s="19" t="s">
        <v>406</v>
      </c>
      <c r="F156" s="10">
        <v>42036</v>
      </c>
      <c r="G156" s="10">
        <v>44958</v>
      </c>
      <c r="H156" s="11">
        <v>9</v>
      </c>
      <c r="I156" s="20" t="s">
        <v>259</v>
      </c>
      <c r="J156" s="11" t="s">
        <v>261</v>
      </c>
      <c r="K156" s="11" t="s">
        <v>2960</v>
      </c>
      <c r="L156" s="11">
        <v>2</v>
      </c>
    </row>
    <row r="157" spans="1:12">
      <c r="A157" s="11" t="s">
        <v>145</v>
      </c>
      <c r="D157" s="11" t="s">
        <v>260</v>
      </c>
      <c r="E157" s="19" t="s">
        <v>407</v>
      </c>
      <c r="F157" s="10">
        <v>42036</v>
      </c>
      <c r="G157" s="10">
        <v>44958</v>
      </c>
      <c r="H157" s="11">
        <v>9</v>
      </c>
      <c r="I157" s="20" t="s">
        <v>259</v>
      </c>
      <c r="J157" s="11" t="s">
        <v>261</v>
      </c>
      <c r="K157" s="11" t="s">
        <v>2960</v>
      </c>
      <c r="L157" s="11">
        <v>2</v>
      </c>
    </row>
    <row r="158" spans="1:12">
      <c r="A158" s="11" t="s">
        <v>146</v>
      </c>
      <c r="D158" s="11" t="s">
        <v>260</v>
      </c>
      <c r="E158" s="19" t="s">
        <v>408</v>
      </c>
      <c r="F158" s="10">
        <v>42036</v>
      </c>
      <c r="G158" s="10">
        <v>44958</v>
      </c>
      <c r="H158" s="11">
        <v>9</v>
      </c>
      <c r="I158" s="20" t="s">
        <v>259</v>
      </c>
      <c r="J158" s="11" t="s">
        <v>261</v>
      </c>
      <c r="K158" s="11" t="s">
        <v>2960</v>
      </c>
      <c r="L158" s="11">
        <v>2</v>
      </c>
    </row>
    <row r="159" spans="1:12">
      <c r="A159" s="11" t="s">
        <v>147</v>
      </c>
      <c r="D159" s="11" t="s">
        <v>260</v>
      </c>
      <c r="E159" s="19" t="s">
        <v>409</v>
      </c>
      <c r="F159" s="10">
        <v>42036</v>
      </c>
      <c r="G159" s="10">
        <v>44958</v>
      </c>
      <c r="H159" s="11">
        <v>9</v>
      </c>
      <c r="I159" s="20" t="s">
        <v>259</v>
      </c>
      <c r="J159" s="11" t="s">
        <v>261</v>
      </c>
      <c r="K159" s="11" t="s">
        <v>2960</v>
      </c>
      <c r="L159" s="11">
        <v>2</v>
      </c>
    </row>
    <row r="160" spans="1:12">
      <c r="A160" s="11" t="s">
        <v>148</v>
      </c>
      <c r="D160" s="11" t="s">
        <v>260</v>
      </c>
      <c r="E160" s="19" t="s">
        <v>410</v>
      </c>
      <c r="F160" s="10">
        <v>42036</v>
      </c>
      <c r="G160" s="10">
        <v>44958</v>
      </c>
      <c r="H160" s="11">
        <v>9</v>
      </c>
      <c r="I160" s="20" t="s">
        <v>259</v>
      </c>
      <c r="J160" s="11" t="s">
        <v>261</v>
      </c>
      <c r="K160" s="11" t="s">
        <v>2960</v>
      </c>
      <c r="L160" s="11">
        <v>2</v>
      </c>
    </row>
    <row r="161" spans="1:12">
      <c r="A161" s="11" t="s">
        <v>149</v>
      </c>
      <c r="D161" s="11" t="s">
        <v>260</v>
      </c>
      <c r="E161" s="19" t="s">
        <v>411</v>
      </c>
      <c r="F161" s="10">
        <v>42036</v>
      </c>
      <c r="G161" s="10">
        <v>44958</v>
      </c>
      <c r="H161" s="11">
        <v>9</v>
      </c>
      <c r="I161" s="20" t="s">
        <v>259</v>
      </c>
      <c r="J161" s="11" t="s">
        <v>261</v>
      </c>
      <c r="K161" s="11" t="s">
        <v>2960</v>
      </c>
      <c r="L161" s="11">
        <v>2</v>
      </c>
    </row>
    <row r="162" spans="1:12">
      <c r="A162" s="11" t="s">
        <v>150</v>
      </c>
      <c r="D162" s="11" t="s">
        <v>260</v>
      </c>
      <c r="E162" s="19" t="s">
        <v>412</v>
      </c>
      <c r="F162" s="10">
        <v>42036</v>
      </c>
      <c r="G162" s="10">
        <v>44958</v>
      </c>
      <c r="H162" s="11">
        <v>9</v>
      </c>
      <c r="I162" s="20" t="s">
        <v>259</v>
      </c>
      <c r="J162" s="11" t="s">
        <v>261</v>
      </c>
      <c r="K162" s="11" t="s">
        <v>2960</v>
      </c>
      <c r="L162" s="11">
        <v>2</v>
      </c>
    </row>
    <row r="163" spans="1:12">
      <c r="A163" s="11" t="s">
        <v>151</v>
      </c>
      <c r="D163" s="11" t="s">
        <v>260</v>
      </c>
      <c r="E163" s="19" t="s">
        <v>413</v>
      </c>
      <c r="F163" s="10">
        <v>42036</v>
      </c>
      <c r="G163" s="10">
        <v>44958</v>
      </c>
      <c r="H163" s="11">
        <v>9</v>
      </c>
      <c r="I163" s="20" t="s">
        <v>259</v>
      </c>
      <c r="J163" s="11" t="s">
        <v>261</v>
      </c>
      <c r="K163" s="11" t="s">
        <v>2960</v>
      </c>
      <c r="L163" s="11">
        <v>2</v>
      </c>
    </row>
    <row r="164" spans="1:12">
      <c r="A164" s="11" t="s">
        <v>152</v>
      </c>
      <c r="D164" s="11" t="s">
        <v>260</v>
      </c>
      <c r="E164" s="19" t="s">
        <v>414</v>
      </c>
      <c r="F164" s="10">
        <v>42036</v>
      </c>
      <c r="G164" s="10">
        <v>44958</v>
      </c>
      <c r="H164" s="11">
        <v>9</v>
      </c>
      <c r="I164" s="20" t="s">
        <v>259</v>
      </c>
      <c r="J164" s="11" t="s">
        <v>261</v>
      </c>
      <c r="K164" s="11" t="s">
        <v>2960</v>
      </c>
      <c r="L164" s="11">
        <v>2</v>
      </c>
    </row>
    <row r="165" spans="1:12">
      <c r="A165" s="11" t="s">
        <v>153</v>
      </c>
      <c r="D165" s="11" t="s">
        <v>260</v>
      </c>
      <c r="E165" s="19" t="s">
        <v>415</v>
      </c>
      <c r="F165" s="10">
        <v>42036</v>
      </c>
      <c r="G165" s="10">
        <v>44958</v>
      </c>
      <c r="H165" s="11">
        <v>9</v>
      </c>
      <c r="I165" s="20" t="s">
        <v>259</v>
      </c>
      <c r="J165" s="11" t="s">
        <v>261</v>
      </c>
      <c r="K165" s="11" t="s">
        <v>2960</v>
      </c>
      <c r="L165" s="11">
        <v>2</v>
      </c>
    </row>
    <row r="166" spans="1:12">
      <c r="A166" s="11" t="s">
        <v>154</v>
      </c>
      <c r="D166" s="11" t="s">
        <v>260</v>
      </c>
      <c r="E166" s="19" t="s">
        <v>416</v>
      </c>
      <c r="F166" s="10">
        <v>42036</v>
      </c>
      <c r="G166" s="10">
        <v>44958</v>
      </c>
      <c r="H166" s="11">
        <v>9</v>
      </c>
      <c r="I166" s="20" t="s">
        <v>259</v>
      </c>
      <c r="J166" s="11" t="s">
        <v>261</v>
      </c>
      <c r="K166" s="11" t="s">
        <v>2960</v>
      </c>
      <c r="L166" s="11">
        <v>2</v>
      </c>
    </row>
    <row r="167" spans="1:12">
      <c r="A167" s="11" t="s">
        <v>155</v>
      </c>
      <c r="D167" s="11" t="s">
        <v>260</v>
      </c>
      <c r="E167" s="19" t="s">
        <v>417</v>
      </c>
      <c r="F167" s="10">
        <v>42036</v>
      </c>
      <c r="G167" s="10">
        <v>44958</v>
      </c>
      <c r="H167" s="11">
        <v>9</v>
      </c>
      <c r="I167" s="20" t="s">
        <v>259</v>
      </c>
      <c r="J167" s="11" t="s">
        <v>261</v>
      </c>
      <c r="K167" s="11" t="s">
        <v>2960</v>
      </c>
      <c r="L167" s="11">
        <v>2</v>
      </c>
    </row>
    <row r="168" spans="1:12">
      <c r="A168" s="11" t="s">
        <v>156</v>
      </c>
      <c r="D168" s="11" t="s">
        <v>260</v>
      </c>
      <c r="E168" s="19" t="s">
        <v>418</v>
      </c>
      <c r="F168" s="10">
        <v>42036</v>
      </c>
      <c r="G168" s="10">
        <v>44958</v>
      </c>
      <c r="H168" s="11">
        <v>9</v>
      </c>
      <c r="I168" s="20" t="s">
        <v>259</v>
      </c>
      <c r="J168" s="11" t="s">
        <v>261</v>
      </c>
      <c r="K168" s="11" t="s">
        <v>2960</v>
      </c>
      <c r="L168" s="11">
        <v>2</v>
      </c>
    </row>
    <row r="169" spans="1:12">
      <c r="A169" s="11" t="s">
        <v>157</v>
      </c>
      <c r="D169" s="11" t="s">
        <v>260</v>
      </c>
      <c r="E169" s="19" t="s">
        <v>419</v>
      </c>
      <c r="F169" s="10">
        <v>42036</v>
      </c>
      <c r="G169" s="10">
        <v>44958</v>
      </c>
      <c r="H169" s="11">
        <v>9</v>
      </c>
      <c r="I169" s="20" t="s">
        <v>259</v>
      </c>
      <c r="J169" s="11" t="s">
        <v>261</v>
      </c>
      <c r="K169" s="11" t="s">
        <v>2960</v>
      </c>
      <c r="L169" s="11">
        <v>2</v>
      </c>
    </row>
    <row r="170" spans="1:12">
      <c r="A170" s="11" t="s">
        <v>158</v>
      </c>
      <c r="D170" s="11" t="s">
        <v>260</v>
      </c>
      <c r="E170" s="19" t="s">
        <v>420</v>
      </c>
      <c r="F170" s="10">
        <v>42036</v>
      </c>
      <c r="G170" s="10">
        <v>44958</v>
      </c>
      <c r="H170" s="11">
        <v>9</v>
      </c>
      <c r="I170" s="20" t="s">
        <v>259</v>
      </c>
      <c r="J170" s="11" t="s">
        <v>261</v>
      </c>
      <c r="K170" s="11" t="s">
        <v>2960</v>
      </c>
      <c r="L170" s="11">
        <v>2</v>
      </c>
    </row>
    <row r="171" spans="1:12">
      <c r="A171" s="11" t="s">
        <v>159</v>
      </c>
      <c r="D171" s="11" t="s">
        <v>260</v>
      </c>
      <c r="E171" s="19" t="s">
        <v>421</v>
      </c>
      <c r="F171" s="10">
        <v>42036</v>
      </c>
      <c r="G171" s="10">
        <v>44958</v>
      </c>
      <c r="H171" s="11">
        <v>9</v>
      </c>
      <c r="I171" s="20" t="s">
        <v>259</v>
      </c>
      <c r="J171" s="11" t="s">
        <v>261</v>
      </c>
      <c r="K171" s="11" t="s">
        <v>2960</v>
      </c>
      <c r="L171" s="11">
        <v>2</v>
      </c>
    </row>
    <row r="172" spans="1:12">
      <c r="A172" s="11" t="s">
        <v>160</v>
      </c>
      <c r="D172" s="11" t="s">
        <v>260</v>
      </c>
      <c r="E172" s="19" t="s">
        <v>422</v>
      </c>
      <c r="F172" s="10">
        <v>42036</v>
      </c>
      <c r="G172" s="10">
        <v>44958</v>
      </c>
      <c r="H172" s="11">
        <v>9</v>
      </c>
      <c r="I172" s="20" t="s">
        <v>259</v>
      </c>
      <c r="J172" s="11" t="s">
        <v>261</v>
      </c>
      <c r="K172" s="11" t="s">
        <v>2960</v>
      </c>
      <c r="L172" s="11">
        <v>2</v>
      </c>
    </row>
    <row r="173" spans="1:12">
      <c r="A173" s="11" t="s">
        <v>161</v>
      </c>
      <c r="D173" s="11" t="s">
        <v>260</v>
      </c>
      <c r="E173" s="19" t="s">
        <v>423</v>
      </c>
      <c r="F173" s="10">
        <v>42036</v>
      </c>
      <c r="G173" s="10">
        <v>44958</v>
      </c>
      <c r="H173" s="11">
        <v>9</v>
      </c>
      <c r="I173" s="20" t="s">
        <v>259</v>
      </c>
      <c r="J173" s="11" t="s">
        <v>261</v>
      </c>
      <c r="K173" s="11" t="s">
        <v>2960</v>
      </c>
      <c r="L173" s="11">
        <v>2</v>
      </c>
    </row>
    <row r="174" spans="1:12">
      <c r="A174" s="11" t="s">
        <v>162</v>
      </c>
      <c r="D174" s="11" t="s">
        <v>260</v>
      </c>
      <c r="E174" s="19" t="s">
        <v>424</v>
      </c>
      <c r="F174" s="10">
        <v>42036</v>
      </c>
      <c r="G174" s="10">
        <v>44958</v>
      </c>
      <c r="H174" s="11">
        <v>9</v>
      </c>
      <c r="I174" s="20" t="s">
        <v>259</v>
      </c>
      <c r="J174" s="11" t="s">
        <v>261</v>
      </c>
      <c r="K174" s="11" t="s">
        <v>2960</v>
      </c>
      <c r="L174" s="11">
        <v>2</v>
      </c>
    </row>
    <row r="175" spans="1:12">
      <c r="A175" s="11" t="s">
        <v>163</v>
      </c>
      <c r="D175" s="11" t="s">
        <v>260</v>
      </c>
      <c r="E175" s="19" t="s">
        <v>425</v>
      </c>
      <c r="F175" s="10">
        <v>42036</v>
      </c>
      <c r="G175" s="10">
        <v>44958</v>
      </c>
      <c r="H175" s="11">
        <v>9</v>
      </c>
      <c r="I175" s="20" t="s">
        <v>259</v>
      </c>
      <c r="J175" s="11" t="s">
        <v>261</v>
      </c>
      <c r="K175" s="11" t="s">
        <v>2960</v>
      </c>
      <c r="L175" s="11">
        <v>2</v>
      </c>
    </row>
    <row r="176" spans="1:12">
      <c r="A176" s="11" t="s">
        <v>164</v>
      </c>
      <c r="D176" s="11" t="s">
        <v>260</v>
      </c>
      <c r="E176" s="19" t="s">
        <v>426</v>
      </c>
      <c r="F176" s="10">
        <v>42036</v>
      </c>
      <c r="G176" s="10">
        <v>44958</v>
      </c>
      <c r="H176" s="11">
        <v>9</v>
      </c>
      <c r="I176" s="20" t="s">
        <v>259</v>
      </c>
      <c r="J176" s="11" t="s">
        <v>261</v>
      </c>
      <c r="K176" s="11" t="s">
        <v>2960</v>
      </c>
      <c r="L176" s="11">
        <v>2</v>
      </c>
    </row>
    <row r="177" spans="1:12">
      <c r="A177" s="11" t="s">
        <v>165</v>
      </c>
      <c r="D177" s="11" t="s">
        <v>260</v>
      </c>
      <c r="E177" s="19" t="s">
        <v>427</v>
      </c>
      <c r="F177" s="10">
        <v>42036</v>
      </c>
      <c r="G177" s="10">
        <v>44958</v>
      </c>
      <c r="H177" s="11">
        <v>9</v>
      </c>
      <c r="I177" s="20" t="s">
        <v>259</v>
      </c>
      <c r="J177" s="11" t="s">
        <v>261</v>
      </c>
      <c r="K177" s="11" t="s">
        <v>2960</v>
      </c>
      <c r="L177" s="11">
        <v>2</v>
      </c>
    </row>
    <row r="178" spans="1:12">
      <c r="A178" s="11" t="s">
        <v>166</v>
      </c>
      <c r="D178" s="11" t="s">
        <v>260</v>
      </c>
      <c r="E178" s="19" t="s">
        <v>428</v>
      </c>
      <c r="F178" s="10">
        <v>42036</v>
      </c>
      <c r="G178" s="10">
        <v>44958</v>
      </c>
      <c r="H178" s="11">
        <v>9</v>
      </c>
      <c r="I178" s="20" t="s">
        <v>259</v>
      </c>
      <c r="J178" s="11" t="s">
        <v>261</v>
      </c>
      <c r="K178" s="11" t="s">
        <v>2960</v>
      </c>
      <c r="L178" s="11">
        <v>2</v>
      </c>
    </row>
    <row r="179" spans="1:12">
      <c r="A179" s="11" t="s">
        <v>167</v>
      </c>
      <c r="D179" s="11" t="s">
        <v>260</v>
      </c>
      <c r="E179" s="19" t="s">
        <v>429</v>
      </c>
      <c r="F179" s="10">
        <v>42036</v>
      </c>
      <c r="G179" s="10">
        <v>44958</v>
      </c>
      <c r="H179" s="11">
        <v>9</v>
      </c>
      <c r="I179" s="20" t="s">
        <v>259</v>
      </c>
      <c r="J179" s="11" t="s">
        <v>261</v>
      </c>
      <c r="K179" s="11" t="s">
        <v>2960</v>
      </c>
      <c r="L179" s="11">
        <v>2</v>
      </c>
    </row>
    <row r="180" spans="1:12">
      <c r="A180" s="11" t="s">
        <v>168</v>
      </c>
      <c r="D180" s="11" t="s">
        <v>260</v>
      </c>
      <c r="E180" s="19" t="s">
        <v>430</v>
      </c>
      <c r="F180" s="10">
        <v>42036</v>
      </c>
      <c r="G180" s="10">
        <v>44958</v>
      </c>
      <c r="H180" s="11">
        <v>9</v>
      </c>
      <c r="I180" s="20" t="s">
        <v>259</v>
      </c>
      <c r="J180" s="11" t="s">
        <v>261</v>
      </c>
      <c r="K180" s="11" t="s">
        <v>2960</v>
      </c>
      <c r="L180" s="11">
        <v>2</v>
      </c>
    </row>
    <row r="181" spans="1:12">
      <c r="A181" s="11" t="s">
        <v>169</v>
      </c>
      <c r="D181" s="11" t="s">
        <v>260</v>
      </c>
      <c r="E181" s="19" t="s">
        <v>431</v>
      </c>
      <c r="F181" s="10">
        <v>42036</v>
      </c>
      <c r="G181" s="10">
        <v>44958</v>
      </c>
      <c r="H181" s="11">
        <v>9</v>
      </c>
      <c r="I181" s="20" t="s">
        <v>259</v>
      </c>
      <c r="J181" s="11" t="s">
        <v>261</v>
      </c>
      <c r="K181" s="11" t="s">
        <v>2960</v>
      </c>
      <c r="L181" s="11">
        <v>2</v>
      </c>
    </row>
    <row r="182" spans="1:12">
      <c r="A182" s="11" t="s">
        <v>170</v>
      </c>
      <c r="D182" s="11" t="s">
        <v>260</v>
      </c>
      <c r="E182" s="19" t="s">
        <v>432</v>
      </c>
      <c r="F182" s="10">
        <v>42036</v>
      </c>
      <c r="G182" s="10">
        <v>44958</v>
      </c>
      <c r="H182" s="11">
        <v>9</v>
      </c>
      <c r="I182" s="20" t="s">
        <v>259</v>
      </c>
      <c r="J182" s="11" t="s">
        <v>261</v>
      </c>
      <c r="K182" s="11" t="s">
        <v>2960</v>
      </c>
      <c r="L182" s="11">
        <v>2</v>
      </c>
    </row>
    <row r="183" spans="1:12">
      <c r="A183" s="11" t="s">
        <v>171</v>
      </c>
      <c r="D183" s="11" t="s">
        <v>260</v>
      </c>
      <c r="E183" s="19" t="s">
        <v>433</v>
      </c>
      <c r="F183" s="10">
        <v>42036</v>
      </c>
      <c r="G183" s="10">
        <v>44958</v>
      </c>
      <c r="H183" s="11">
        <v>9</v>
      </c>
      <c r="I183" s="20" t="s">
        <v>259</v>
      </c>
      <c r="J183" s="11" t="s">
        <v>261</v>
      </c>
      <c r="K183" s="11" t="s">
        <v>2960</v>
      </c>
      <c r="L183" s="11">
        <v>2</v>
      </c>
    </row>
    <row r="184" spans="1:12">
      <c r="A184" s="11" t="s">
        <v>172</v>
      </c>
      <c r="D184" s="11" t="s">
        <v>260</v>
      </c>
      <c r="E184" s="19" t="s">
        <v>434</v>
      </c>
      <c r="F184" s="10">
        <v>42036</v>
      </c>
      <c r="G184" s="10">
        <v>44958</v>
      </c>
      <c r="H184" s="11">
        <v>9</v>
      </c>
      <c r="I184" s="20" t="s">
        <v>259</v>
      </c>
      <c r="J184" s="11" t="s">
        <v>261</v>
      </c>
      <c r="K184" s="11" t="s">
        <v>2960</v>
      </c>
      <c r="L184" s="11">
        <v>2</v>
      </c>
    </row>
    <row r="185" spans="1:12">
      <c r="A185" s="11" t="s">
        <v>173</v>
      </c>
      <c r="D185" s="11" t="s">
        <v>260</v>
      </c>
      <c r="E185" s="19" t="s">
        <v>435</v>
      </c>
      <c r="F185" s="10">
        <v>42036</v>
      </c>
      <c r="G185" s="10">
        <v>44958</v>
      </c>
      <c r="H185" s="11">
        <v>9</v>
      </c>
      <c r="I185" s="20" t="s">
        <v>259</v>
      </c>
      <c r="J185" s="11" t="s">
        <v>261</v>
      </c>
      <c r="K185" s="11" t="s">
        <v>2960</v>
      </c>
      <c r="L185" s="11">
        <v>2</v>
      </c>
    </row>
    <row r="186" spans="1:12">
      <c r="A186" s="11" t="s">
        <v>174</v>
      </c>
      <c r="D186" s="11" t="s">
        <v>260</v>
      </c>
      <c r="E186" s="19" t="s">
        <v>436</v>
      </c>
      <c r="F186" s="10">
        <v>42036</v>
      </c>
      <c r="G186" s="10">
        <v>44958</v>
      </c>
      <c r="H186" s="11">
        <v>9</v>
      </c>
      <c r="I186" s="20" t="s">
        <v>259</v>
      </c>
      <c r="J186" s="11" t="s">
        <v>261</v>
      </c>
      <c r="K186" s="11" t="s">
        <v>2960</v>
      </c>
      <c r="L186" s="11">
        <v>2</v>
      </c>
    </row>
    <row r="187" spans="1:12">
      <c r="A187" s="11" t="s">
        <v>175</v>
      </c>
      <c r="D187" s="11" t="s">
        <v>260</v>
      </c>
      <c r="E187" s="19" t="s">
        <v>437</v>
      </c>
      <c r="F187" s="10">
        <v>42036</v>
      </c>
      <c r="G187" s="10">
        <v>44958</v>
      </c>
      <c r="H187" s="11">
        <v>9</v>
      </c>
      <c r="I187" s="20" t="s">
        <v>259</v>
      </c>
      <c r="J187" s="11" t="s">
        <v>261</v>
      </c>
      <c r="K187" s="11" t="s">
        <v>2960</v>
      </c>
      <c r="L187" s="11">
        <v>2</v>
      </c>
    </row>
    <row r="188" spans="1:12">
      <c r="A188" s="11" t="s">
        <v>176</v>
      </c>
      <c r="D188" s="11" t="s">
        <v>260</v>
      </c>
      <c r="E188" s="19" t="s">
        <v>438</v>
      </c>
      <c r="F188" s="10">
        <v>42036</v>
      </c>
      <c r="G188" s="10">
        <v>44958</v>
      </c>
      <c r="H188" s="11">
        <v>9</v>
      </c>
      <c r="I188" s="20" t="s">
        <v>259</v>
      </c>
      <c r="J188" s="11" t="s">
        <v>261</v>
      </c>
      <c r="K188" s="11" t="s">
        <v>2960</v>
      </c>
      <c r="L188" s="11">
        <v>2</v>
      </c>
    </row>
    <row r="189" spans="1:12">
      <c r="A189" s="11" t="s">
        <v>177</v>
      </c>
      <c r="D189" s="11" t="s">
        <v>260</v>
      </c>
      <c r="E189" s="19" t="s">
        <v>439</v>
      </c>
      <c r="F189" s="10">
        <v>42036</v>
      </c>
      <c r="G189" s="10">
        <v>44958</v>
      </c>
      <c r="H189" s="11">
        <v>9</v>
      </c>
      <c r="I189" s="20" t="s">
        <v>259</v>
      </c>
      <c r="J189" s="11" t="s">
        <v>261</v>
      </c>
      <c r="K189" s="11" t="s">
        <v>2960</v>
      </c>
      <c r="L189" s="11">
        <v>2</v>
      </c>
    </row>
    <row r="190" spans="1:12">
      <c r="A190" s="11" t="s">
        <v>178</v>
      </c>
      <c r="D190" s="11" t="s">
        <v>260</v>
      </c>
      <c r="E190" s="19" t="s">
        <v>440</v>
      </c>
      <c r="F190" s="10">
        <v>42036</v>
      </c>
      <c r="G190" s="10">
        <v>44958</v>
      </c>
      <c r="H190" s="11">
        <v>9</v>
      </c>
      <c r="I190" s="20" t="s">
        <v>259</v>
      </c>
      <c r="J190" s="11" t="s">
        <v>261</v>
      </c>
      <c r="K190" s="11" t="s">
        <v>2960</v>
      </c>
      <c r="L190" s="11">
        <v>2</v>
      </c>
    </row>
    <row r="191" spans="1:12">
      <c r="A191" s="11" t="s">
        <v>179</v>
      </c>
      <c r="D191" s="11" t="s">
        <v>260</v>
      </c>
      <c r="E191" s="19" t="s">
        <v>441</v>
      </c>
      <c r="F191" s="10">
        <v>42036</v>
      </c>
      <c r="G191" s="10">
        <v>44958</v>
      </c>
      <c r="H191" s="11">
        <v>9</v>
      </c>
      <c r="I191" s="20" t="s">
        <v>259</v>
      </c>
      <c r="J191" s="11" t="s">
        <v>261</v>
      </c>
      <c r="K191" s="11" t="s">
        <v>2960</v>
      </c>
      <c r="L191" s="11">
        <v>2</v>
      </c>
    </row>
    <row r="192" spans="1:12">
      <c r="A192" s="11" t="s">
        <v>180</v>
      </c>
      <c r="D192" s="11" t="s">
        <v>260</v>
      </c>
      <c r="E192" s="19" t="s">
        <v>442</v>
      </c>
      <c r="F192" s="10">
        <v>42036</v>
      </c>
      <c r="G192" s="10">
        <v>44958</v>
      </c>
      <c r="H192" s="11">
        <v>9</v>
      </c>
      <c r="I192" s="20" t="s">
        <v>259</v>
      </c>
      <c r="J192" s="11" t="s">
        <v>261</v>
      </c>
      <c r="K192" s="11" t="s">
        <v>2960</v>
      </c>
      <c r="L192" s="11">
        <v>2</v>
      </c>
    </row>
    <row r="193" spans="1:12">
      <c r="A193" s="11" t="s">
        <v>181</v>
      </c>
      <c r="D193" s="11" t="s">
        <v>260</v>
      </c>
      <c r="E193" s="19" t="s">
        <v>443</v>
      </c>
      <c r="F193" s="10">
        <v>42036</v>
      </c>
      <c r="G193" s="10">
        <v>44958</v>
      </c>
      <c r="H193" s="11">
        <v>9</v>
      </c>
      <c r="I193" s="20" t="s">
        <v>259</v>
      </c>
      <c r="J193" s="11" t="s">
        <v>261</v>
      </c>
      <c r="K193" s="11" t="s">
        <v>2960</v>
      </c>
      <c r="L193" s="11">
        <v>2</v>
      </c>
    </row>
    <row r="194" spans="1:12">
      <c r="A194" s="11" t="s">
        <v>182</v>
      </c>
      <c r="D194" s="11" t="s">
        <v>260</v>
      </c>
      <c r="E194" s="19" t="s">
        <v>444</v>
      </c>
      <c r="F194" s="10">
        <v>42036</v>
      </c>
      <c r="G194" s="10">
        <v>44958</v>
      </c>
      <c r="H194" s="11">
        <v>9</v>
      </c>
      <c r="I194" s="20" t="s">
        <v>259</v>
      </c>
      <c r="J194" s="11" t="s">
        <v>261</v>
      </c>
      <c r="K194" s="11" t="s">
        <v>2960</v>
      </c>
      <c r="L194" s="11">
        <v>2</v>
      </c>
    </row>
    <row r="195" spans="1:12">
      <c r="A195" s="11" t="s">
        <v>183</v>
      </c>
      <c r="D195" s="11" t="s">
        <v>260</v>
      </c>
      <c r="E195" s="19" t="s">
        <v>445</v>
      </c>
      <c r="F195" s="10">
        <v>42036</v>
      </c>
      <c r="G195" s="10">
        <v>44958</v>
      </c>
      <c r="H195" s="11">
        <v>9</v>
      </c>
      <c r="I195" s="20" t="s">
        <v>259</v>
      </c>
      <c r="J195" s="11" t="s">
        <v>261</v>
      </c>
      <c r="K195" s="11" t="s">
        <v>2960</v>
      </c>
      <c r="L195" s="11">
        <v>2</v>
      </c>
    </row>
    <row r="196" spans="1:12">
      <c r="A196" s="11" t="s">
        <v>184</v>
      </c>
      <c r="D196" s="11" t="s">
        <v>260</v>
      </c>
      <c r="E196" s="19" t="s">
        <v>446</v>
      </c>
      <c r="F196" s="10">
        <v>42036</v>
      </c>
      <c r="G196" s="10">
        <v>44958</v>
      </c>
      <c r="H196" s="11">
        <v>9</v>
      </c>
      <c r="I196" s="20" t="s">
        <v>259</v>
      </c>
      <c r="J196" s="11" t="s">
        <v>261</v>
      </c>
      <c r="K196" s="11" t="s">
        <v>2960</v>
      </c>
      <c r="L196" s="11">
        <v>2</v>
      </c>
    </row>
    <row r="197" spans="1:12">
      <c r="A197" s="11" t="s">
        <v>185</v>
      </c>
      <c r="D197" s="11" t="s">
        <v>260</v>
      </c>
      <c r="E197" s="19" t="s">
        <v>447</v>
      </c>
      <c r="F197" s="10">
        <v>42036</v>
      </c>
      <c r="G197" s="10">
        <v>44958</v>
      </c>
      <c r="H197" s="11">
        <v>9</v>
      </c>
      <c r="I197" s="20" t="s">
        <v>259</v>
      </c>
      <c r="J197" s="11" t="s">
        <v>261</v>
      </c>
      <c r="K197" s="11" t="s">
        <v>2960</v>
      </c>
      <c r="L197" s="11">
        <v>2</v>
      </c>
    </row>
    <row r="198" spans="1:12">
      <c r="A198" s="11" t="s">
        <v>186</v>
      </c>
      <c r="D198" s="11" t="s">
        <v>260</v>
      </c>
      <c r="E198" s="19" t="s">
        <v>448</v>
      </c>
      <c r="F198" s="10">
        <v>42036</v>
      </c>
      <c r="G198" s="10">
        <v>44958</v>
      </c>
      <c r="H198" s="11">
        <v>9</v>
      </c>
      <c r="I198" s="20" t="s">
        <v>259</v>
      </c>
      <c r="J198" s="11" t="s">
        <v>261</v>
      </c>
      <c r="K198" s="11" t="s">
        <v>2960</v>
      </c>
      <c r="L198" s="11">
        <v>2</v>
      </c>
    </row>
    <row r="199" spans="1:12">
      <c r="A199" s="11" t="s">
        <v>187</v>
      </c>
      <c r="D199" s="11" t="s">
        <v>260</v>
      </c>
      <c r="E199" s="19" t="s">
        <v>449</v>
      </c>
      <c r="F199" s="10">
        <v>42036</v>
      </c>
      <c r="G199" s="10">
        <v>44958</v>
      </c>
      <c r="H199" s="11">
        <v>9</v>
      </c>
      <c r="I199" s="20" t="s">
        <v>259</v>
      </c>
      <c r="J199" s="11" t="s">
        <v>261</v>
      </c>
      <c r="K199" s="11" t="s">
        <v>2960</v>
      </c>
      <c r="L199" s="11">
        <v>2</v>
      </c>
    </row>
    <row r="200" spans="1:12">
      <c r="A200" s="11" t="s">
        <v>188</v>
      </c>
      <c r="D200" s="11" t="s">
        <v>260</v>
      </c>
      <c r="E200" s="19" t="s">
        <v>450</v>
      </c>
      <c r="F200" s="10">
        <v>42036</v>
      </c>
      <c r="G200" s="10">
        <v>44958</v>
      </c>
      <c r="H200" s="11">
        <v>9</v>
      </c>
      <c r="I200" s="20" t="s">
        <v>259</v>
      </c>
      <c r="J200" s="11" t="s">
        <v>261</v>
      </c>
      <c r="K200" s="11" t="s">
        <v>2960</v>
      </c>
      <c r="L200" s="11">
        <v>2</v>
      </c>
    </row>
    <row r="201" spans="1:12">
      <c r="A201" s="11" t="s">
        <v>189</v>
      </c>
      <c r="D201" s="11" t="s">
        <v>260</v>
      </c>
      <c r="E201" s="19" t="s">
        <v>451</v>
      </c>
      <c r="F201" s="10">
        <v>42036</v>
      </c>
      <c r="G201" s="10">
        <v>44958</v>
      </c>
      <c r="H201" s="11">
        <v>9</v>
      </c>
      <c r="I201" s="20" t="s">
        <v>259</v>
      </c>
      <c r="J201" s="11" t="s">
        <v>261</v>
      </c>
      <c r="K201" s="11" t="s">
        <v>2960</v>
      </c>
      <c r="L201" s="11">
        <v>2</v>
      </c>
    </row>
    <row r="202" spans="1:12">
      <c r="A202" s="11" t="s">
        <v>190</v>
      </c>
      <c r="D202" s="11" t="s">
        <v>260</v>
      </c>
      <c r="E202" s="19" t="s">
        <v>452</v>
      </c>
      <c r="F202" s="10">
        <v>42036</v>
      </c>
      <c r="G202" s="10">
        <v>44958</v>
      </c>
      <c r="H202" s="11">
        <v>9</v>
      </c>
      <c r="I202" s="20" t="s">
        <v>259</v>
      </c>
      <c r="J202" s="11" t="s">
        <v>261</v>
      </c>
      <c r="K202" s="11" t="s">
        <v>2960</v>
      </c>
      <c r="L202" s="11">
        <v>2</v>
      </c>
    </row>
    <row r="203" spans="1:12">
      <c r="A203" s="11" t="s">
        <v>191</v>
      </c>
      <c r="D203" s="11" t="s">
        <v>260</v>
      </c>
      <c r="E203" s="19" t="s">
        <v>453</v>
      </c>
      <c r="F203" s="10">
        <v>42036</v>
      </c>
      <c r="G203" s="10">
        <v>44958</v>
      </c>
      <c r="H203" s="11">
        <v>9</v>
      </c>
      <c r="I203" s="20" t="s">
        <v>259</v>
      </c>
      <c r="J203" s="11" t="s">
        <v>261</v>
      </c>
      <c r="K203" s="11" t="s">
        <v>2960</v>
      </c>
      <c r="L203" s="11">
        <v>2</v>
      </c>
    </row>
    <row r="204" spans="1:12">
      <c r="A204" s="11" t="s">
        <v>192</v>
      </c>
      <c r="D204" s="11" t="s">
        <v>260</v>
      </c>
      <c r="E204" s="19" t="s">
        <v>454</v>
      </c>
      <c r="F204" s="10">
        <v>42036</v>
      </c>
      <c r="G204" s="10">
        <v>44958</v>
      </c>
      <c r="H204" s="11">
        <v>9</v>
      </c>
      <c r="I204" s="20" t="s">
        <v>259</v>
      </c>
      <c r="J204" s="11" t="s">
        <v>261</v>
      </c>
      <c r="K204" s="11" t="s">
        <v>2960</v>
      </c>
      <c r="L204" s="11">
        <v>2</v>
      </c>
    </row>
    <row r="205" spans="1:12">
      <c r="A205" s="11" t="s">
        <v>193</v>
      </c>
      <c r="D205" s="11" t="s">
        <v>260</v>
      </c>
      <c r="E205" s="19" t="s">
        <v>455</v>
      </c>
      <c r="F205" s="10">
        <v>42036</v>
      </c>
      <c r="G205" s="10">
        <v>44958</v>
      </c>
      <c r="H205" s="11">
        <v>9</v>
      </c>
      <c r="I205" s="20" t="s">
        <v>259</v>
      </c>
      <c r="J205" s="11" t="s">
        <v>261</v>
      </c>
      <c r="K205" s="11" t="s">
        <v>2960</v>
      </c>
      <c r="L205" s="11">
        <v>2</v>
      </c>
    </row>
    <row r="206" spans="1:12">
      <c r="A206" s="11" t="s">
        <v>194</v>
      </c>
      <c r="D206" s="11" t="s">
        <v>260</v>
      </c>
      <c r="E206" s="19" t="s">
        <v>456</v>
      </c>
      <c r="F206" s="10">
        <v>42036</v>
      </c>
      <c r="G206" s="10">
        <v>44958</v>
      </c>
      <c r="H206" s="11">
        <v>9</v>
      </c>
      <c r="I206" s="20" t="s">
        <v>259</v>
      </c>
      <c r="J206" s="11" t="s">
        <v>261</v>
      </c>
      <c r="K206" s="11" t="s">
        <v>2960</v>
      </c>
      <c r="L206" s="11">
        <v>2</v>
      </c>
    </row>
    <row r="207" spans="1:12">
      <c r="A207" s="11" t="s">
        <v>195</v>
      </c>
      <c r="D207" s="11" t="s">
        <v>260</v>
      </c>
      <c r="E207" s="19" t="s">
        <v>457</v>
      </c>
      <c r="F207" s="10">
        <v>42036</v>
      </c>
      <c r="G207" s="10">
        <v>44958</v>
      </c>
      <c r="H207" s="11">
        <v>9</v>
      </c>
      <c r="I207" s="20" t="s">
        <v>259</v>
      </c>
      <c r="J207" s="11" t="s">
        <v>261</v>
      </c>
      <c r="K207" s="11" t="s">
        <v>2960</v>
      </c>
      <c r="L207" s="11">
        <v>2</v>
      </c>
    </row>
    <row r="208" spans="1:12">
      <c r="A208" s="11" t="s">
        <v>196</v>
      </c>
      <c r="D208" s="11" t="s">
        <v>260</v>
      </c>
      <c r="E208" s="19" t="s">
        <v>458</v>
      </c>
      <c r="F208" s="10">
        <v>42036</v>
      </c>
      <c r="G208" s="10">
        <v>44958</v>
      </c>
      <c r="H208" s="11">
        <v>9</v>
      </c>
      <c r="I208" s="20" t="s">
        <v>259</v>
      </c>
      <c r="J208" s="11" t="s">
        <v>261</v>
      </c>
      <c r="K208" s="11" t="s">
        <v>2960</v>
      </c>
      <c r="L208" s="11">
        <v>2</v>
      </c>
    </row>
    <row r="209" spans="1:12">
      <c r="A209" s="11" t="s">
        <v>197</v>
      </c>
      <c r="D209" s="11" t="s">
        <v>260</v>
      </c>
      <c r="E209" s="19" t="s">
        <v>459</v>
      </c>
      <c r="F209" s="10">
        <v>42036</v>
      </c>
      <c r="G209" s="10">
        <v>44958</v>
      </c>
      <c r="H209" s="11">
        <v>9</v>
      </c>
      <c r="I209" s="20" t="s">
        <v>259</v>
      </c>
      <c r="J209" s="11" t="s">
        <v>261</v>
      </c>
      <c r="K209" s="11" t="s">
        <v>2960</v>
      </c>
      <c r="L209" s="11">
        <v>2</v>
      </c>
    </row>
    <row r="210" spans="1:12">
      <c r="A210" s="11" t="s">
        <v>198</v>
      </c>
      <c r="D210" s="11" t="s">
        <v>260</v>
      </c>
      <c r="E210" s="19" t="s">
        <v>460</v>
      </c>
      <c r="F210" s="10">
        <v>42036</v>
      </c>
      <c r="G210" s="10">
        <v>44958</v>
      </c>
      <c r="H210" s="11">
        <v>9</v>
      </c>
      <c r="I210" s="20" t="s">
        <v>259</v>
      </c>
      <c r="J210" s="11" t="s">
        <v>261</v>
      </c>
      <c r="K210" s="11" t="s">
        <v>2960</v>
      </c>
      <c r="L210" s="11">
        <v>2</v>
      </c>
    </row>
    <row r="211" spans="1:12">
      <c r="A211" s="11" t="s">
        <v>199</v>
      </c>
      <c r="D211" s="11" t="s">
        <v>260</v>
      </c>
      <c r="E211" s="19" t="s">
        <v>461</v>
      </c>
      <c r="F211" s="10">
        <v>42036</v>
      </c>
      <c r="G211" s="10">
        <v>44958</v>
      </c>
      <c r="H211" s="11">
        <v>9</v>
      </c>
      <c r="I211" s="20" t="s">
        <v>259</v>
      </c>
      <c r="J211" s="11" t="s">
        <v>261</v>
      </c>
      <c r="K211" s="11" t="s">
        <v>2960</v>
      </c>
      <c r="L211" s="11">
        <v>2</v>
      </c>
    </row>
    <row r="212" spans="1:12">
      <c r="A212" s="11" t="s">
        <v>200</v>
      </c>
      <c r="D212" s="11" t="s">
        <v>260</v>
      </c>
      <c r="E212" s="19" t="s">
        <v>462</v>
      </c>
      <c r="F212" s="10">
        <v>42036</v>
      </c>
      <c r="G212" s="10">
        <v>44958</v>
      </c>
      <c r="H212" s="11">
        <v>9</v>
      </c>
      <c r="I212" s="20" t="s">
        <v>259</v>
      </c>
      <c r="J212" s="11" t="s">
        <v>261</v>
      </c>
      <c r="K212" s="11" t="s">
        <v>2960</v>
      </c>
      <c r="L212" s="11">
        <v>2</v>
      </c>
    </row>
    <row r="213" spans="1:12">
      <c r="A213" s="11" t="s">
        <v>201</v>
      </c>
      <c r="D213" s="11" t="s">
        <v>260</v>
      </c>
      <c r="E213" s="19" t="s">
        <v>463</v>
      </c>
      <c r="F213" s="10">
        <v>42036</v>
      </c>
      <c r="G213" s="10">
        <v>44958</v>
      </c>
      <c r="H213" s="11">
        <v>9</v>
      </c>
      <c r="I213" s="20" t="s">
        <v>259</v>
      </c>
      <c r="J213" s="11" t="s">
        <v>261</v>
      </c>
      <c r="K213" s="11" t="s">
        <v>2960</v>
      </c>
      <c r="L213" s="11">
        <v>2</v>
      </c>
    </row>
    <row r="214" spans="1:12">
      <c r="A214" s="11" t="s">
        <v>202</v>
      </c>
      <c r="D214" s="11" t="s">
        <v>260</v>
      </c>
      <c r="E214" s="19" t="s">
        <v>464</v>
      </c>
      <c r="F214" s="10">
        <v>42036</v>
      </c>
      <c r="G214" s="10">
        <v>44958</v>
      </c>
      <c r="H214" s="11">
        <v>9</v>
      </c>
      <c r="I214" s="20" t="s">
        <v>259</v>
      </c>
      <c r="J214" s="11" t="s">
        <v>261</v>
      </c>
      <c r="K214" s="11" t="s">
        <v>2960</v>
      </c>
      <c r="L214" s="11">
        <v>2</v>
      </c>
    </row>
    <row r="215" spans="1:12">
      <c r="A215" s="11" t="s">
        <v>203</v>
      </c>
      <c r="D215" s="11" t="s">
        <v>260</v>
      </c>
      <c r="E215" s="19" t="s">
        <v>465</v>
      </c>
      <c r="F215" s="10">
        <v>42036</v>
      </c>
      <c r="G215" s="10">
        <v>44958</v>
      </c>
      <c r="H215" s="11">
        <v>9</v>
      </c>
      <c r="I215" s="20" t="s">
        <v>259</v>
      </c>
      <c r="J215" s="11" t="s">
        <v>261</v>
      </c>
      <c r="K215" s="11" t="s">
        <v>2960</v>
      </c>
      <c r="L215" s="11">
        <v>2</v>
      </c>
    </row>
    <row r="216" spans="1:12">
      <c r="A216" s="11" t="s">
        <v>204</v>
      </c>
      <c r="D216" s="11" t="s">
        <v>260</v>
      </c>
      <c r="E216" s="19" t="s">
        <v>466</v>
      </c>
      <c r="F216" s="10">
        <v>42036</v>
      </c>
      <c r="G216" s="10">
        <v>44958</v>
      </c>
      <c r="H216" s="11">
        <v>9</v>
      </c>
      <c r="I216" s="20" t="s">
        <v>259</v>
      </c>
      <c r="J216" s="11" t="s">
        <v>261</v>
      </c>
      <c r="K216" s="11" t="s">
        <v>2960</v>
      </c>
      <c r="L216" s="11">
        <v>2</v>
      </c>
    </row>
    <row r="217" spans="1:12">
      <c r="A217" s="11" t="s">
        <v>205</v>
      </c>
      <c r="D217" s="11" t="s">
        <v>260</v>
      </c>
      <c r="E217" s="19" t="s">
        <v>467</v>
      </c>
      <c r="F217" s="10">
        <v>42036</v>
      </c>
      <c r="G217" s="10">
        <v>44958</v>
      </c>
      <c r="H217" s="11">
        <v>9</v>
      </c>
      <c r="I217" s="20" t="s">
        <v>259</v>
      </c>
      <c r="J217" s="11" t="s">
        <v>261</v>
      </c>
      <c r="K217" s="11" t="s">
        <v>2960</v>
      </c>
      <c r="L217" s="11">
        <v>2</v>
      </c>
    </row>
    <row r="218" spans="1:12">
      <c r="A218" s="11" t="s">
        <v>206</v>
      </c>
      <c r="D218" s="11" t="s">
        <v>260</v>
      </c>
      <c r="E218" s="19" t="s">
        <v>468</v>
      </c>
      <c r="F218" s="10">
        <v>42036</v>
      </c>
      <c r="G218" s="10">
        <v>44958</v>
      </c>
      <c r="H218" s="11">
        <v>9</v>
      </c>
      <c r="I218" s="20" t="s">
        <v>259</v>
      </c>
      <c r="J218" s="11" t="s">
        <v>261</v>
      </c>
      <c r="K218" s="11" t="s">
        <v>2960</v>
      </c>
      <c r="L218" s="11">
        <v>2</v>
      </c>
    </row>
    <row r="219" spans="1:12">
      <c r="A219" s="11" t="s">
        <v>207</v>
      </c>
      <c r="D219" s="11" t="s">
        <v>260</v>
      </c>
      <c r="E219" s="19" t="s">
        <v>469</v>
      </c>
      <c r="F219" s="10">
        <v>42036</v>
      </c>
      <c r="G219" s="10">
        <v>44958</v>
      </c>
      <c r="H219" s="11">
        <v>9</v>
      </c>
      <c r="I219" s="20" t="s">
        <v>259</v>
      </c>
      <c r="J219" s="11" t="s">
        <v>261</v>
      </c>
      <c r="K219" s="11" t="s">
        <v>2960</v>
      </c>
      <c r="L219" s="11">
        <v>2</v>
      </c>
    </row>
    <row r="220" spans="1:12">
      <c r="A220" s="11" t="s">
        <v>208</v>
      </c>
      <c r="D220" s="11" t="s">
        <v>260</v>
      </c>
      <c r="E220" s="19" t="s">
        <v>470</v>
      </c>
      <c r="F220" s="10">
        <v>42036</v>
      </c>
      <c r="G220" s="10">
        <v>44958</v>
      </c>
      <c r="H220" s="11">
        <v>9</v>
      </c>
      <c r="I220" s="20" t="s">
        <v>259</v>
      </c>
      <c r="J220" s="11" t="s">
        <v>261</v>
      </c>
      <c r="K220" s="11" t="s">
        <v>2960</v>
      </c>
      <c r="L220" s="11">
        <v>2</v>
      </c>
    </row>
    <row r="221" spans="1:12">
      <c r="A221" s="11" t="s">
        <v>209</v>
      </c>
      <c r="D221" s="11" t="s">
        <v>260</v>
      </c>
      <c r="E221" s="19" t="s">
        <v>471</v>
      </c>
      <c r="F221" s="10">
        <v>42036</v>
      </c>
      <c r="G221" s="10">
        <v>44958</v>
      </c>
      <c r="H221" s="11">
        <v>9</v>
      </c>
      <c r="I221" s="20" t="s">
        <v>259</v>
      </c>
      <c r="J221" s="11" t="s">
        <v>261</v>
      </c>
      <c r="K221" s="11" t="s">
        <v>2960</v>
      </c>
      <c r="L221" s="11">
        <v>2</v>
      </c>
    </row>
    <row r="222" spans="1:12">
      <c r="A222" s="11" t="s">
        <v>210</v>
      </c>
      <c r="D222" s="11" t="s">
        <v>260</v>
      </c>
      <c r="E222" s="19" t="s">
        <v>472</v>
      </c>
      <c r="F222" s="10">
        <v>42036</v>
      </c>
      <c r="G222" s="10">
        <v>44958</v>
      </c>
      <c r="H222" s="11">
        <v>9</v>
      </c>
      <c r="I222" s="20" t="s">
        <v>259</v>
      </c>
      <c r="J222" s="11" t="s">
        <v>261</v>
      </c>
      <c r="K222" s="11" t="s">
        <v>2960</v>
      </c>
      <c r="L222" s="11">
        <v>2</v>
      </c>
    </row>
    <row r="223" spans="1:12">
      <c r="A223" s="11" t="s">
        <v>211</v>
      </c>
      <c r="D223" s="11" t="s">
        <v>260</v>
      </c>
      <c r="E223" s="19" t="s">
        <v>473</v>
      </c>
      <c r="F223" s="10">
        <v>42036</v>
      </c>
      <c r="G223" s="10">
        <v>44958</v>
      </c>
      <c r="H223" s="11">
        <v>9</v>
      </c>
      <c r="I223" s="20" t="s">
        <v>259</v>
      </c>
      <c r="J223" s="11" t="s">
        <v>261</v>
      </c>
      <c r="K223" s="11" t="s">
        <v>2960</v>
      </c>
      <c r="L223" s="11">
        <v>2</v>
      </c>
    </row>
    <row r="224" spans="1:12">
      <c r="A224" s="11" t="s">
        <v>212</v>
      </c>
      <c r="D224" s="11" t="s">
        <v>260</v>
      </c>
      <c r="E224" s="19" t="s">
        <v>474</v>
      </c>
      <c r="F224" s="10">
        <v>42036</v>
      </c>
      <c r="G224" s="10">
        <v>44958</v>
      </c>
      <c r="H224" s="11">
        <v>9</v>
      </c>
      <c r="I224" s="20" t="s">
        <v>259</v>
      </c>
      <c r="J224" s="11" t="s">
        <v>261</v>
      </c>
      <c r="K224" s="11" t="s">
        <v>2960</v>
      </c>
      <c r="L224" s="11">
        <v>2</v>
      </c>
    </row>
    <row r="225" spans="1:12">
      <c r="A225" s="11" t="s">
        <v>213</v>
      </c>
      <c r="D225" s="11" t="s">
        <v>260</v>
      </c>
      <c r="E225" s="19" t="s">
        <v>475</v>
      </c>
      <c r="F225" s="10">
        <v>42036</v>
      </c>
      <c r="G225" s="10">
        <v>44958</v>
      </c>
      <c r="H225" s="11">
        <v>9</v>
      </c>
      <c r="I225" s="20" t="s">
        <v>259</v>
      </c>
      <c r="J225" s="11" t="s">
        <v>261</v>
      </c>
      <c r="K225" s="11" t="s">
        <v>2960</v>
      </c>
      <c r="L225" s="11">
        <v>2</v>
      </c>
    </row>
    <row r="226" spans="1:12">
      <c r="A226" s="11" t="s">
        <v>214</v>
      </c>
      <c r="D226" s="11" t="s">
        <v>260</v>
      </c>
      <c r="E226" s="19" t="s">
        <v>476</v>
      </c>
      <c r="F226" s="10">
        <v>42036</v>
      </c>
      <c r="G226" s="10">
        <v>44958</v>
      </c>
      <c r="H226" s="11">
        <v>9</v>
      </c>
      <c r="I226" s="20" t="s">
        <v>259</v>
      </c>
      <c r="J226" s="11" t="s">
        <v>261</v>
      </c>
      <c r="K226" s="11" t="s">
        <v>2960</v>
      </c>
      <c r="L226" s="11">
        <v>2</v>
      </c>
    </row>
    <row r="227" spans="1:12">
      <c r="A227" s="11" t="s">
        <v>215</v>
      </c>
      <c r="D227" s="11" t="s">
        <v>260</v>
      </c>
      <c r="E227" s="19" t="s">
        <v>477</v>
      </c>
      <c r="F227" s="10">
        <v>42036</v>
      </c>
      <c r="G227" s="10">
        <v>44958</v>
      </c>
      <c r="H227" s="11">
        <v>9</v>
      </c>
      <c r="I227" s="20" t="s">
        <v>259</v>
      </c>
      <c r="J227" s="11" t="s">
        <v>261</v>
      </c>
      <c r="K227" s="11" t="s">
        <v>2960</v>
      </c>
      <c r="L227" s="11">
        <v>2</v>
      </c>
    </row>
    <row r="228" spans="1:12">
      <c r="A228" s="11" t="s">
        <v>216</v>
      </c>
      <c r="D228" s="11" t="s">
        <v>260</v>
      </c>
      <c r="E228" s="19" t="s">
        <v>478</v>
      </c>
      <c r="F228" s="10">
        <v>42036</v>
      </c>
      <c r="G228" s="10">
        <v>44958</v>
      </c>
      <c r="H228" s="11">
        <v>9</v>
      </c>
      <c r="I228" s="20" t="s">
        <v>259</v>
      </c>
      <c r="J228" s="11" t="s">
        <v>261</v>
      </c>
      <c r="K228" s="11" t="s">
        <v>2960</v>
      </c>
      <c r="L228" s="11">
        <v>2</v>
      </c>
    </row>
    <row r="229" spans="1:12">
      <c r="A229" s="11" t="s">
        <v>217</v>
      </c>
      <c r="D229" s="11" t="s">
        <v>260</v>
      </c>
      <c r="E229" s="19" t="s">
        <v>479</v>
      </c>
      <c r="F229" s="10">
        <v>42036</v>
      </c>
      <c r="G229" s="10">
        <v>44958</v>
      </c>
      <c r="H229" s="11">
        <v>9</v>
      </c>
      <c r="I229" s="20" t="s">
        <v>259</v>
      </c>
      <c r="J229" s="11" t="s">
        <v>261</v>
      </c>
      <c r="K229" s="11" t="s">
        <v>2960</v>
      </c>
      <c r="L229" s="11">
        <v>2</v>
      </c>
    </row>
    <row r="230" spans="1:12">
      <c r="A230" s="11" t="s">
        <v>218</v>
      </c>
      <c r="D230" s="11" t="s">
        <v>260</v>
      </c>
      <c r="E230" s="19" t="s">
        <v>480</v>
      </c>
      <c r="F230" s="10">
        <v>42036</v>
      </c>
      <c r="G230" s="10">
        <v>44958</v>
      </c>
      <c r="H230" s="11">
        <v>9</v>
      </c>
      <c r="I230" s="20" t="s">
        <v>259</v>
      </c>
      <c r="J230" s="11" t="s">
        <v>261</v>
      </c>
      <c r="K230" s="11" t="s">
        <v>2960</v>
      </c>
      <c r="L230" s="11">
        <v>2</v>
      </c>
    </row>
    <row r="231" spans="1:12">
      <c r="A231" s="11" t="s">
        <v>219</v>
      </c>
      <c r="D231" s="11" t="s">
        <v>260</v>
      </c>
      <c r="E231" s="19" t="s">
        <v>481</v>
      </c>
      <c r="F231" s="10">
        <v>42036</v>
      </c>
      <c r="G231" s="10">
        <v>44958</v>
      </c>
      <c r="H231" s="11">
        <v>9</v>
      </c>
      <c r="I231" s="20" t="s">
        <v>259</v>
      </c>
      <c r="J231" s="11" t="s">
        <v>261</v>
      </c>
      <c r="K231" s="11" t="s">
        <v>2960</v>
      </c>
      <c r="L231" s="11">
        <v>2</v>
      </c>
    </row>
    <row r="232" spans="1:12">
      <c r="A232" s="11" t="s">
        <v>220</v>
      </c>
      <c r="D232" s="11" t="s">
        <v>260</v>
      </c>
      <c r="E232" s="19" t="s">
        <v>482</v>
      </c>
      <c r="F232" s="10">
        <v>42036</v>
      </c>
      <c r="G232" s="10">
        <v>44958</v>
      </c>
      <c r="H232" s="11">
        <v>9</v>
      </c>
      <c r="I232" s="20" t="s">
        <v>259</v>
      </c>
      <c r="J232" s="11" t="s">
        <v>261</v>
      </c>
      <c r="K232" s="11" t="s">
        <v>2960</v>
      </c>
      <c r="L232" s="11">
        <v>2</v>
      </c>
    </row>
    <row r="233" spans="1:12">
      <c r="A233" s="11" t="s">
        <v>221</v>
      </c>
      <c r="D233" s="11" t="s">
        <v>260</v>
      </c>
      <c r="E233" s="19" t="s">
        <v>483</v>
      </c>
      <c r="F233" s="10">
        <v>42036</v>
      </c>
      <c r="G233" s="10">
        <v>44958</v>
      </c>
      <c r="H233" s="11">
        <v>9</v>
      </c>
      <c r="I233" s="20" t="s">
        <v>259</v>
      </c>
      <c r="J233" s="11" t="s">
        <v>261</v>
      </c>
      <c r="K233" s="11" t="s">
        <v>2960</v>
      </c>
      <c r="L233" s="11">
        <v>2</v>
      </c>
    </row>
    <row r="234" spans="1:12">
      <c r="A234" s="11" t="s">
        <v>222</v>
      </c>
      <c r="D234" s="11" t="s">
        <v>260</v>
      </c>
      <c r="E234" s="19" t="s">
        <v>484</v>
      </c>
      <c r="F234" s="10">
        <v>42036</v>
      </c>
      <c r="G234" s="10">
        <v>44958</v>
      </c>
      <c r="H234" s="11">
        <v>9</v>
      </c>
      <c r="I234" s="20" t="s">
        <v>259</v>
      </c>
      <c r="J234" s="11" t="s">
        <v>261</v>
      </c>
      <c r="K234" s="11" t="s">
        <v>2960</v>
      </c>
      <c r="L234" s="11">
        <v>2</v>
      </c>
    </row>
    <row r="235" spans="1:12">
      <c r="A235" s="11" t="s">
        <v>223</v>
      </c>
      <c r="D235" s="11" t="s">
        <v>260</v>
      </c>
      <c r="E235" s="19" t="s">
        <v>485</v>
      </c>
      <c r="F235" s="10">
        <v>42036</v>
      </c>
      <c r="G235" s="10">
        <v>44958</v>
      </c>
      <c r="H235" s="11">
        <v>9</v>
      </c>
      <c r="I235" s="20" t="s">
        <v>259</v>
      </c>
      <c r="J235" s="11" t="s">
        <v>261</v>
      </c>
      <c r="K235" s="11" t="s">
        <v>2960</v>
      </c>
      <c r="L235" s="11">
        <v>2</v>
      </c>
    </row>
    <row r="236" spans="1:12">
      <c r="A236" s="11" t="s">
        <v>224</v>
      </c>
      <c r="D236" s="11" t="s">
        <v>260</v>
      </c>
      <c r="E236" s="19" t="s">
        <v>486</v>
      </c>
      <c r="F236" s="10">
        <v>42036</v>
      </c>
      <c r="G236" s="10">
        <v>44958</v>
      </c>
      <c r="H236" s="11">
        <v>9</v>
      </c>
      <c r="I236" s="20" t="s">
        <v>259</v>
      </c>
      <c r="J236" s="11" t="s">
        <v>261</v>
      </c>
      <c r="K236" s="11" t="s">
        <v>2960</v>
      </c>
      <c r="L236" s="11">
        <v>2</v>
      </c>
    </row>
    <row r="237" spans="1:12">
      <c r="A237" s="11" t="s">
        <v>225</v>
      </c>
      <c r="D237" s="11" t="s">
        <v>260</v>
      </c>
      <c r="E237" s="19" t="s">
        <v>487</v>
      </c>
      <c r="F237" s="10">
        <v>42036</v>
      </c>
      <c r="G237" s="10">
        <v>44958</v>
      </c>
      <c r="H237" s="11">
        <v>9</v>
      </c>
      <c r="I237" s="20" t="s">
        <v>259</v>
      </c>
      <c r="J237" s="11" t="s">
        <v>261</v>
      </c>
      <c r="K237" s="11" t="s">
        <v>2960</v>
      </c>
      <c r="L237" s="11">
        <v>2</v>
      </c>
    </row>
    <row r="238" spans="1:12">
      <c r="A238" s="11" t="s">
        <v>226</v>
      </c>
      <c r="D238" s="11" t="s">
        <v>260</v>
      </c>
      <c r="E238" s="19" t="s">
        <v>488</v>
      </c>
      <c r="F238" s="10">
        <v>42036</v>
      </c>
      <c r="G238" s="10">
        <v>44958</v>
      </c>
      <c r="H238" s="11">
        <v>9</v>
      </c>
      <c r="I238" s="20" t="s">
        <v>259</v>
      </c>
      <c r="J238" s="11" t="s">
        <v>261</v>
      </c>
      <c r="K238" s="11" t="s">
        <v>2960</v>
      </c>
      <c r="L238" s="11">
        <v>2</v>
      </c>
    </row>
    <row r="239" spans="1:12">
      <c r="A239" s="11" t="s">
        <v>227</v>
      </c>
      <c r="D239" s="11" t="s">
        <v>260</v>
      </c>
      <c r="E239" s="19" t="s">
        <v>489</v>
      </c>
      <c r="F239" s="10">
        <v>42036</v>
      </c>
      <c r="G239" s="10">
        <v>44958</v>
      </c>
      <c r="H239" s="11">
        <v>9</v>
      </c>
      <c r="I239" s="20" t="s">
        <v>259</v>
      </c>
      <c r="J239" s="11" t="s">
        <v>261</v>
      </c>
      <c r="K239" s="11" t="s">
        <v>2960</v>
      </c>
      <c r="L239" s="11">
        <v>2</v>
      </c>
    </row>
    <row r="240" spans="1:12">
      <c r="A240" s="11" t="s">
        <v>228</v>
      </c>
      <c r="D240" s="11" t="s">
        <v>260</v>
      </c>
      <c r="E240" s="19" t="s">
        <v>490</v>
      </c>
      <c r="F240" s="10">
        <v>42036</v>
      </c>
      <c r="G240" s="10">
        <v>44958</v>
      </c>
      <c r="H240" s="11">
        <v>9</v>
      </c>
      <c r="I240" s="20" t="s">
        <v>259</v>
      </c>
      <c r="J240" s="11" t="s">
        <v>261</v>
      </c>
      <c r="K240" s="11" t="s">
        <v>2960</v>
      </c>
      <c r="L240" s="11">
        <v>2</v>
      </c>
    </row>
    <row r="241" spans="1:12">
      <c r="A241" s="11" t="s">
        <v>229</v>
      </c>
      <c r="D241" s="11" t="s">
        <v>260</v>
      </c>
      <c r="E241" s="19" t="s">
        <v>491</v>
      </c>
      <c r="F241" s="10">
        <v>42036</v>
      </c>
      <c r="G241" s="10">
        <v>44958</v>
      </c>
      <c r="H241" s="11">
        <v>9</v>
      </c>
      <c r="I241" s="20" t="s">
        <v>259</v>
      </c>
      <c r="J241" s="11" t="s">
        <v>261</v>
      </c>
      <c r="K241" s="11" t="s">
        <v>2960</v>
      </c>
      <c r="L241" s="11">
        <v>2</v>
      </c>
    </row>
    <row r="242" spans="1:12">
      <c r="A242" s="11" t="s">
        <v>230</v>
      </c>
      <c r="D242" s="11" t="s">
        <v>260</v>
      </c>
      <c r="E242" s="19" t="s">
        <v>492</v>
      </c>
      <c r="F242" s="10">
        <v>42036</v>
      </c>
      <c r="G242" s="10">
        <v>44958</v>
      </c>
      <c r="H242" s="11">
        <v>9</v>
      </c>
      <c r="I242" s="20" t="s">
        <v>259</v>
      </c>
      <c r="J242" s="11" t="s">
        <v>261</v>
      </c>
      <c r="K242" s="11" t="s">
        <v>2960</v>
      </c>
      <c r="L242" s="11">
        <v>2</v>
      </c>
    </row>
    <row r="243" spans="1:12">
      <c r="A243" s="11" t="s">
        <v>231</v>
      </c>
      <c r="D243" s="11" t="s">
        <v>260</v>
      </c>
      <c r="E243" s="19" t="s">
        <v>493</v>
      </c>
      <c r="F243" s="10">
        <v>42036</v>
      </c>
      <c r="G243" s="10">
        <v>44958</v>
      </c>
      <c r="H243" s="11">
        <v>9</v>
      </c>
      <c r="I243" s="20" t="s">
        <v>259</v>
      </c>
      <c r="J243" s="11" t="s">
        <v>261</v>
      </c>
      <c r="K243" s="11" t="s">
        <v>2960</v>
      </c>
      <c r="L243" s="11">
        <v>2</v>
      </c>
    </row>
    <row r="244" spans="1:12">
      <c r="A244" s="11" t="s">
        <v>232</v>
      </c>
      <c r="D244" s="11" t="s">
        <v>260</v>
      </c>
      <c r="E244" s="19" t="s">
        <v>494</v>
      </c>
      <c r="F244" s="10">
        <v>42036</v>
      </c>
      <c r="G244" s="10">
        <v>44958</v>
      </c>
      <c r="H244" s="11">
        <v>9</v>
      </c>
      <c r="I244" s="20" t="s">
        <v>259</v>
      </c>
      <c r="J244" s="11" t="s">
        <v>261</v>
      </c>
      <c r="K244" s="11" t="s">
        <v>2960</v>
      </c>
      <c r="L244" s="11">
        <v>2</v>
      </c>
    </row>
    <row r="245" spans="1:12">
      <c r="A245" s="11" t="s">
        <v>233</v>
      </c>
      <c r="D245" s="11" t="s">
        <v>260</v>
      </c>
      <c r="E245" s="19" t="s">
        <v>495</v>
      </c>
      <c r="F245" s="10">
        <v>42036</v>
      </c>
      <c r="G245" s="10">
        <v>44958</v>
      </c>
      <c r="H245" s="11">
        <v>9</v>
      </c>
      <c r="I245" s="20" t="s">
        <v>259</v>
      </c>
      <c r="J245" s="11" t="s">
        <v>261</v>
      </c>
      <c r="K245" s="11" t="s">
        <v>2960</v>
      </c>
      <c r="L245" s="11">
        <v>2</v>
      </c>
    </row>
    <row r="246" spans="1:12">
      <c r="A246" s="11" t="s">
        <v>234</v>
      </c>
      <c r="D246" s="11" t="s">
        <v>260</v>
      </c>
      <c r="E246" s="19" t="s">
        <v>496</v>
      </c>
      <c r="F246" s="10">
        <v>42036</v>
      </c>
      <c r="G246" s="10">
        <v>44958</v>
      </c>
      <c r="H246" s="11">
        <v>9</v>
      </c>
      <c r="I246" s="20" t="s">
        <v>259</v>
      </c>
      <c r="J246" s="11" t="s">
        <v>261</v>
      </c>
      <c r="K246" s="11" t="s">
        <v>2960</v>
      </c>
      <c r="L246" s="11">
        <v>2</v>
      </c>
    </row>
    <row r="247" spans="1:12">
      <c r="A247" s="11" t="s">
        <v>235</v>
      </c>
      <c r="D247" s="11" t="s">
        <v>260</v>
      </c>
      <c r="E247" s="19" t="s">
        <v>497</v>
      </c>
      <c r="F247" s="10">
        <v>42036</v>
      </c>
      <c r="G247" s="10">
        <v>44958</v>
      </c>
      <c r="H247" s="11">
        <v>9</v>
      </c>
      <c r="I247" s="20" t="s">
        <v>259</v>
      </c>
      <c r="J247" s="11" t="s">
        <v>261</v>
      </c>
      <c r="K247" s="11" t="s">
        <v>2960</v>
      </c>
      <c r="L247" s="11">
        <v>2</v>
      </c>
    </row>
    <row r="248" spans="1:12">
      <c r="A248" s="11" t="s">
        <v>236</v>
      </c>
      <c r="D248" s="11" t="s">
        <v>260</v>
      </c>
      <c r="E248" s="19" t="s">
        <v>498</v>
      </c>
      <c r="F248" s="10">
        <v>42036</v>
      </c>
      <c r="G248" s="10">
        <v>44958</v>
      </c>
      <c r="H248" s="11">
        <v>9</v>
      </c>
      <c r="I248" s="20" t="s">
        <v>259</v>
      </c>
      <c r="J248" s="11" t="s">
        <v>261</v>
      </c>
      <c r="K248" s="11" t="s">
        <v>2960</v>
      </c>
      <c r="L248" s="11">
        <v>2</v>
      </c>
    </row>
    <row r="249" spans="1:12">
      <c r="A249" s="11" t="s">
        <v>237</v>
      </c>
      <c r="D249" s="11" t="s">
        <v>260</v>
      </c>
      <c r="E249" s="19" t="s">
        <v>499</v>
      </c>
      <c r="F249" s="10">
        <v>42036</v>
      </c>
      <c r="G249" s="10">
        <v>44958</v>
      </c>
      <c r="H249" s="11">
        <v>9</v>
      </c>
      <c r="I249" s="20" t="s">
        <v>259</v>
      </c>
      <c r="J249" s="11" t="s">
        <v>261</v>
      </c>
      <c r="K249" s="11" t="s">
        <v>2960</v>
      </c>
      <c r="L249" s="11">
        <v>2</v>
      </c>
    </row>
    <row r="250" spans="1:12">
      <c r="A250" s="11" t="s">
        <v>238</v>
      </c>
      <c r="D250" s="11" t="s">
        <v>260</v>
      </c>
      <c r="E250" s="19" t="s">
        <v>500</v>
      </c>
      <c r="F250" s="10">
        <v>42036</v>
      </c>
      <c r="G250" s="10">
        <v>44958</v>
      </c>
      <c r="H250" s="11">
        <v>9</v>
      </c>
      <c r="I250" s="20" t="s">
        <v>259</v>
      </c>
      <c r="J250" s="11" t="s">
        <v>261</v>
      </c>
      <c r="K250" s="11" t="s">
        <v>2960</v>
      </c>
      <c r="L250" s="11">
        <v>2</v>
      </c>
    </row>
    <row r="251" spans="1:12">
      <c r="A251" s="11" t="s">
        <v>239</v>
      </c>
      <c r="D251" s="11" t="s">
        <v>260</v>
      </c>
      <c r="E251" s="19" t="s">
        <v>501</v>
      </c>
      <c r="F251" s="10">
        <v>42036</v>
      </c>
      <c r="G251" s="10">
        <v>44958</v>
      </c>
      <c r="H251" s="11">
        <v>9</v>
      </c>
      <c r="I251" s="20" t="s">
        <v>259</v>
      </c>
      <c r="J251" s="11" t="s">
        <v>261</v>
      </c>
      <c r="K251" s="11" t="s">
        <v>2960</v>
      </c>
      <c r="L251" s="11">
        <v>2</v>
      </c>
    </row>
    <row r="252" spans="1:12">
      <c r="A252" s="11" t="s">
        <v>240</v>
      </c>
      <c r="D252" s="11" t="s">
        <v>260</v>
      </c>
      <c r="E252" s="19" t="s">
        <v>502</v>
      </c>
      <c r="F252" s="10">
        <v>42036</v>
      </c>
      <c r="G252" s="10">
        <v>44958</v>
      </c>
      <c r="H252" s="11">
        <v>9</v>
      </c>
      <c r="I252" s="20" t="s">
        <v>259</v>
      </c>
      <c r="J252" s="11" t="s">
        <v>261</v>
      </c>
      <c r="K252" s="11" t="s">
        <v>2960</v>
      </c>
      <c r="L252" s="11">
        <v>2</v>
      </c>
    </row>
    <row r="253" spans="1:12">
      <c r="A253" s="11" t="s">
        <v>241</v>
      </c>
      <c r="D253" s="11" t="s">
        <v>260</v>
      </c>
      <c r="E253" s="19" t="s">
        <v>503</v>
      </c>
      <c r="F253" s="10">
        <v>42036</v>
      </c>
      <c r="G253" s="10">
        <v>44958</v>
      </c>
      <c r="H253" s="11">
        <v>9</v>
      </c>
      <c r="I253" s="20" t="s">
        <v>259</v>
      </c>
      <c r="J253" s="11" t="s">
        <v>261</v>
      </c>
      <c r="K253" s="11" t="s">
        <v>2960</v>
      </c>
      <c r="L253" s="11">
        <v>2</v>
      </c>
    </row>
    <row r="254" spans="1:12">
      <c r="A254" s="11" t="s">
        <v>242</v>
      </c>
      <c r="D254" s="11" t="s">
        <v>260</v>
      </c>
      <c r="E254" s="19" t="s">
        <v>504</v>
      </c>
      <c r="F254" s="10">
        <v>42036</v>
      </c>
      <c r="G254" s="10">
        <v>44958</v>
      </c>
      <c r="H254" s="11">
        <v>9</v>
      </c>
      <c r="I254" s="20" t="s">
        <v>259</v>
      </c>
      <c r="J254" s="11" t="s">
        <v>261</v>
      </c>
      <c r="K254" s="11" t="s">
        <v>2960</v>
      </c>
      <c r="L254" s="11">
        <v>2</v>
      </c>
    </row>
    <row r="255" spans="1:12">
      <c r="A255" s="11" t="s">
        <v>243</v>
      </c>
      <c r="D255" s="11" t="s">
        <v>260</v>
      </c>
      <c r="E255" s="19" t="s">
        <v>505</v>
      </c>
      <c r="F255" s="10">
        <v>42036</v>
      </c>
      <c r="G255" s="10">
        <v>44958</v>
      </c>
      <c r="H255" s="11">
        <v>9</v>
      </c>
      <c r="I255" s="20" t="s">
        <v>259</v>
      </c>
      <c r="J255" s="11" t="s">
        <v>261</v>
      </c>
      <c r="K255" s="11" t="s">
        <v>2960</v>
      </c>
      <c r="L255" s="11">
        <v>2</v>
      </c>
    </row>
    <row r="256" spans="1:12">
      <c r="A256" s="11" t="s">
        <v>244</v>
      </c>
      <c r="D256" s="11" t="s">
        <v>260</v>
      </c>
      <c r="E256" s="19" t="s">
        <v>506</v>
      </c>
      <c r="F256" s="10">
        <v>42036</v>
      </c>
      <c r="G256" s="10">
        <v>44958</v>
      </c>
      <c r="H256" s="11">
        <v>9</v>
      </c>
      <c r="I256" s="20" t="s">
        <v>259</v>
      </c>
      <c r="J256" s="11" t="s">
        <v>261</v>
      </c>
      <c r="K256" s="11" t="s">
        <v>2960</v>
      </c>
      <c r="L256" s="11">
        <v>2</v>
      </c>
    </row>
    <row r="257" spans="1:12">
      <c r="A257" s="11" t="s">
        <v>245</v>
      </c>
      <c r="D257" s="11" t="s">
        <v>260</v>
      </c>
      <c r="E257" s="19" t="s">
        <v>507</v>
      </c>
      <c r="F257" s="10">
        <v>42036</v>
      </c>
      <c r="G257" s="10">
        <v>44958</v>
      </c>
      <c r="H257" s="11">
        <v>9</v>
      </c>
      <c r="I257" s="20" t="s">
        <v>259</v>
      </c>
      <c r="J257" s="11" t="s">
        <v>261</v>
      </c>
      <c r="K257" s="11" t="s">
        <v>2960</v>
      </c>
      <c r="L257" s="11">
        <v>2</v>
      </c>
    </row>
    <row r="258" spans="1:12">
      <c r="A258" s="11" t="s">
        <v>246</v>
      </c>
      <c r="D258" s="11" t="s">
        <v>260</v>
      </c>
      <c r="E258" s="19" t="s">
        <v>508</v>
      </c>
      <c r="F258" s="10">
        <v>42036</v>
      </c>
      <c r="G258" s="10">
        <v>44958</v>
      </c>
      <c r="H258" s="11">
        <v>9</v>
      </c>
      <c r="I258" s="20" t="s">
        <v>259</v>
      </c>
      <c r="J258" s="11" t="s">
        <v>261</v>
      </c>
      <c r="K258" s="11" t="s">
        <v>2960</v>
      </c>
      <c r="L258" s="11">
        <v>2</v>
      </c>
    </row>
    <row r="259" spans="1:12">
      <c r="A259" s="11" t="s">
        <v>247</v>
      </c>
      <c r="D259" s="11" t="s">
        <v>260</v>
      </c>
      <c r="E259" s="19" t="s">
        <v>509</v>
      </c>
      <c r="F259" s="10">
        <v>42036</v>
      </c>
      <c r="G259" s="10">
        <v>44958</v>
      </c>
      <c r="H259" s="11">
        <v>9</v>
      </c>
      <c r="I259" s="20" t="s">
        <v>259</v>
      </c>
      <c r="J259" s="11" t="s">
        <v>261</v>
      </c>
      <c r="K259" s="11" t="s">
        <v>2960</v>
      </c>
      <c r="L259" s="11">
        <v>2</v>
      </c>
    </row>
    <row r="260" spans="1:12">
      <c r="A260" s="11" t="s">
        <v>248</v>
      </c>
      <c r="D260" s="11" t="s">
        <v>260</v>
      </c>
      <c r="E260" s="19" t="s">
        <v>510</v>
      </c>
      <c r="F260" s="10">
        <v>42036</v>
      </c>
      <c r="G260" s="10">
        <v>44958</v>
      </c>
      <c r="H260" s="11">
        <v>9</v>
      </c>
      <c r="I260" s="20" t="s">
        <v>259</v>
      </c>
      <c r="J260" s="11" t="s">
        <v>261</v>
      </c>
      <c r="K260" s="11" t="s">
        <v>2960</v>
      </c>
      <c r="L260" s="11">
        <v>2</v>
      </c>
    </row>
    <row r="261" spans="1:12">
      <c r="A261" s="11" t="s">
        <v>249</v>
      </c>
      <c r="D261" s="11" t="s">
        <v>260</v>
      </c>
      <c r="E261" s="19" t="s">
        <v>511</v>
      </c>
      <c r="F261" s="10">
        <v>42036</v>
      </c>
      <c r="G261" s="10">
        <v>44958</v>
      </c>
      <c r="H261" s="11">
        <v>9</v>
      </c>
      <c r="I261" s="20" t="s">
        <v>259</v>
      </c>
      <c r="J261" s="11" t="s">
        <v>261</v>
      </c>
      <c r="K261" s="11" t="s">
        <v>2960</v>
      </c>
      <c r="L261" s="11">
        <v>2</v>
      </c>
    </row>
    <row r="262" spans="1:12">
      <c r="A262" s="11" t="s">
        <v>512</v>
      </c>
      <c r="D262" s="11" t="s">
        <v>260</v>
      </c>
      <c r="E262" s="19" t="s">
        <v>762</v>
      </c>
      <c r="F262" s="10">
        <v>42036</v>
      </c>
      <c r="G262" s="10">
        <v>44958</v>
      </c>
      <c r="H262" s="11">
        <v>9</v>
      </c>
      <c r="I262" s="20" t="s">
        <v>259</v>
      </c>
      <c r="J262" s="11" t="s">
        <v>261</v>
      </c>
      <c r="K262" s="11" t="s">
        <v>2960</v>
      </c>
      <c r="L262" s="11">
        <v>2</v>
      </c>
    </row>
    <row r="263" spans="1:12">
      <c r="A263" s="11" t="s">
        <v>513</v>
      </c>
      <c r="D263" s="11" t="s">
        <v>260</v>
      </c>
      <c r="E263" s="19" t="s">
        <v>763</v>
      </c>
      <c r="F263" s="10">
        <v>42036</v>
      </c>
      <c r="G263" s="10">
        <v>44958</v>
      </c>
      <c r="H263" s="11">
        <v>9</v>
      </c>
      <c r="I263" s="20" t="s">
        <v>259</v>
      </c>
      <c r="J263" s="11" t="s">
        <v>261</v>
      </c>
      <c r="K263" s="11" t="s">
        <v>2960</v>
      </c>
      <c r="L263" s="11">
        <v>2</v>
      </c>
    </row>
    <row r="264" spans="1:12">
      <c r="A264" s="11" t="s">
        <v>514</v>
      </c>
      <c r="D264" s="11" t="s">
        <v>260</v>
      </c>
      <c r="E264" s="19" t="s">
        <v>764</v>
      </c>
      <c r="F264" s="10">
        <v>42036</v>
      </c>
      <c r="G264" s="10">
        <v>44958</v>
      </c>
      <c r="H264" s="11">
        <v>9</v>
      </c>
      <c r="I264" s="20" t="s">
        <v>259</v>
      </c>
      <c r="J264" s="11" t="s">
        <v>261</v>
      </c>
      <c r="K264" s="11" t="s">
        <v>2960</v>
      </c>
      <c r="L264" s="11">
        <v>2</v>
      </c>
    </row>
    <row r="265" spans="1:12">
      <c r="A265" s="11" t="s">
        <v>515</v>
      </c>
      <c r="D265" s="11" t="s">
        <v>260</v>
      </c>
      <c r="E265" s="19" t="s">
        <v>765</v>
      </c>
      <c r="F265" s="10">
        <v>42036</v>
      </c>
      <c r="G265" s="10">
        <v>44958</v>
      </c>
      <c r="H265" s="11">
        <v>9</v>
      </c>
      <c r="I265" s="20" t="s">
        <v>259</v>
      </c>
      <c r="J265" s="11" t="s">
        <v>261</v>
      </c>
      <c r="K265" s="11" t="s">
        <v>2960</v>
      </c>
      <c r="L265" s="11">
        <v>2</v>
      </c>
    </row>
    <row r="266" spans="1:12">
      <c r="A266" s="11" t="s">
        <v>516</v>
      </c>
      <c r="D266" s="11" t="s">
        <v>260</v>
      </c>
      <c r="E266" s="19" t="s">
        <v>766</v>
      </c>
      <c r="F266" s="10">
        <v>42036</v>
      </c>
      <c r="G266" s="10">
        <v>44958</v>
      </c>
      <c r="H266" s="11">
        <v>9</v>
      </c>
      <c r="I266" s="20" t="s">
        <v>259</v>
      </c>
      <c r="J266" s="11" t="s">
        <v>261</v>
      </c>
      <c r="K266" s="11" t="s">
        <v>2960</v>
      </c>
      <c r="L266" s="11">
        <v>2</v>
      </c>
    </row>
    <row r="267" spans="1:12">
      <c r="A267" s="11" t="s">
        <v>517</v>
      </c>
      <c r="D267" s="11" t="s">
        <v>260</v>
      </c>
      <c r="E267" s="19" t="s">
        <v>767</v>
      </c>
      <c r="F267" s="10">
        <v>42036</v>
      </c>
      <c r="G267" s="10">
        <v>44958</v>
      </c>
      <c r="H267" s="11">
        <v>9</v>
      </c>
      <c r="I267" s="20" t="s">
        <v>259</v>
      </c>
      <c r="J267" s="11" t="s">
        <v>261</v>
      </c>
      <c r="K267" s="11" t="s">
        <v>2960</v>
      </c>
      <c r="L267" s="11">
        <v>2</v>
      </c>
    </row>
    <row r="268" spans="1:12">
      <c r="A268" s="11" t="s">
        <v>518</v>
      </c>
      <c r="D268" s="11" t="s">
        <v>260</v>
      </c>
      <c r="E268" s="19" t="s">
        <v>768</v>
      </c>
      <c r="F268" s="10">
        <v>42036</v>
      </c>
      <c r="G268" s="10">
        <v>44958</v>
      </c>
      <c r="H268" s="11">
        <v>9</v>
      </c>
      <c r="I268" s="20" t="s">
        <v>259</v>
      </c>
      <c r="J268" s="11" t="s">
        <v>261</v>
      </c>
      <c r="K268" s="11" t="s">
        <v>2960</v>
      </c>
      <c r="L268" s="11">
        <v>2</v>
      </c>
    </row>
    <row r="269" spans="1:12">
      <c r="A269" s="11" t="s">
        <v>519</v>
      </c>
      <c r="D269" s="11" t="s">
        <v>260</v>
      </c>
      <c r="E269" s="19" t="s">
        <v>769</v>
      </c>
      <c r="F269" s="10">
        <v>42036</v>
      </c>
      <c r="G269" s="10">
        <v>44958</v>
      </c>
      <c r="H269" s="11">
        <v>9</v>
      </c>
      <c r="I269" s="20" t="s">
        <v>259</v>
      </c>
      <c r="J269" s="11" t="s">
        <v>261</v>
      </c>
      <c r="K269" s="11" t="s">
        <v>2960</v>
      </c>
      <c r="L269" s="11">
        <v>2</v>
      </c>
    </row>
    <row r="270" spans="1:12">
      <c r="A270" s="11" t="s">
        <v>520</v>
      </c>
      <c r="D270" s="11" t="s">
        <v>260</v>
      </c>
      <c r="E270" s="19" t="s">
        <v>770</v>
      </c>
      <c r="F270" s="10">
        <v>42036</v>
      </c>
      <c r="G270" s="10">
        <v>44958</v>
      </c>
      <c r="H270" s="11">
        <v>9</v>
      </c>
      <c r="I270" s="20" t="s">
        <v>259</v>
      </c>
      <c r="J270" s="11" t="s">
        <v>261</v>
      </c>
      <c r="K270" s="11" t="s">
        <v>2960</v>
      </c>
      <c r="L270" s="11">
        <v>2</v>
      </c>
    </row>
    <row r="271" spans="1:12">
      <c r="A271" s="11" t="s">
        <v>521</v>
      </c>
      <c r="D271" s="11" t="s">
        <v>260</v>
      </c>
      <c r="E271" s="19" t="s">
        <v>771</v>
      </c>
      <c r="F271" s="10">
        <v>42036</v>
      </c>
      <c r="G271" s="10">
        <v>44958</v>
      </c>
      <c r="H271" s="11">
        <v>9</v>
      </c>
      <c r="I271" s="20" t="s">
        <v>259</v>
      </c>
      <c r="J271" s="11" t="s">
        <v>261</v>
      </c>
      <c r="K271" s="11" t="s">
        <v>2960</v>
      </c>
      <c r="L271" s="11">
        <v>2</v>
      </c>
    </row>
    <row r="272" spans="1:12">
      <c r="A272" s="11" t="s">
        <v>522</v>
      </c>
      <c r="D272" s="11" t="s">
        <v>260</v>
      </c>
      <c r="E272" s="19" t="s">
        <v>772</v>
      </c>
      <c r="F272" s="10">
        <v>42036</v>
      </c>
      <c r="G272" s="10">
        <v>44958</v>
      </c>
      <c r="H272" s="11">
        <v>9</v>
      </c>
      <c r="I272" s="20" t="s">
        <v>259</v>
      </c>
      <c r="J272" s="11" t="s">
        <v>261</v>
      </c>
      <c r="K272" s="11" t="s">
        <v>2960</v>
      </c>
      <c r="L272" s="11">
        <v>2</v>
      </c>
    </row>
    <row r="273" spans="1:12">
      <c r="A273" s="11" t="s">
        <v>523</v>
      </c>
      <c r="D273" s="11" t="s">
        <v>260</v>
      </c>
      <c r="E273" s="19" t="s">
        <v>773</v>
      </c>
      <c r="F273" s="10">
        <v>42036</v>
      </c>
      <c r="G273" s="10">
        <v>44958</v>
      </c>
      <c r="H273" s="11">
        <v>9</v>
      </c>
      <c r="I273" s="20" t="s">
        <v>259</v>
      </c>
      <c r="J273" s="11" t="s">
        <v>261</v>
      </c>
      <c r="K273" s="11" t="s">
        <v>2960</v>
      </c>
      <c r="L273" s="11">
        <v>2</v>
      </c>
    </row>
    <row r="274" spans="1:12">
      <c r="A274" s="11" t="s">
        <v>524</v>
      </c>
      <c r="D274" s="11" t="s">
        <v>260</v>
      </c>
      <c r="E274" s="19" t="s">
        <v>774</v>
      </c>
      <c r="F274" s="10">
        <v>42036</v>
      </c>
      <c r="G274" s="10">
        <v>44958</v>
      </c>
      <c r="H274" s="11">
        <v>9</v>
      </c>
      <c r="I274" s="20" t="s">
        <v>259</v>
      </c>
      <c r="J274" s="11" t="s">
        <v>261</v>
      </c>
      <c r="K274" s="11" t="s">
        <v>2960</v>
      </c>
      <c r="L274" s="11">
        <v>2</v>
      </c>
    </row>
    <row r="275" spans="1:12">
      <c r="A275" s="11" t="s">
        <v>525</v>
      </c>
      <c r="D275" s="11" t="s">
        <v>260</v>
      </c>
      <c r="E275" s="19" t="s">
        <v>775</v>
      </c>
      <c r="F275" s="10">
        <v>42036</v>
      </c>
      <c r="G275" s="10">
        <v>44958</v>
      </c>
      <c r="H275" s="11">
        <v>9</v>
      </c>
      <c r="I275" s="20" t="s">
        <v>259</v>
      </c>
      <c r="J275" s="11" t="s">
        <v>261</v>
      </c>
      <c r="K275" s="11" t="s">
        <v>2960</v>
      </c>
      <c r="L275" s="11">
        <v>2</v>
      </c>
    </row>
    <row r="276" spans="1:12">
      <c r="A276" s="11" t="s">
        <v>526</v>
      </c>
      <c r="D276" s="11" t="s">
        <v>260</v>
      </c>
      <c r="E276" s="19" t="s">
        <v>776</v>
      </c>
      <c r="F276" s="10">
        <v>42036</v>
      </c>
      <c r="G276" s="10">
        <v>44958</v>
      </c>
      <c r="H276" s="11">
        <v>9</v>
      </c>
      <c r="I276" s="20" t="s">
        <v>259</v>
      </c>
      <c r="J276" s="11" t="s">
        <v>261</v>
      </c>
      <c r="K276" s="11" t="s">
        <v>2960</v>
      </c>
      <c r="L276" s="11">
        <v>2</v>
      </c>
    </row>
    <row r="277" spans="1:12">
      <c r="A277" s="11" t="s">
        <v>527</v>
      </c>
      <c r="D277" s="11" t="s">
        <v>260</v>
      </c>
      <c r="E277" s="19" t="s">
        <v>777</v>
      </c>
      <c r="F277" s="10">
        <v>42036</v>
      </c>
      <c r="G277" s="10">
        <v>44958</v>
      </c>
      <c r="H277" s="11">
        <v>9</v>
      </c>
      <c r="I277" s="20" t="s">
        <v>259</v>
      </c>
      <c r="J277" s="11" t="s">
        <v>261</v>
      </c>
      <c r="K277" s="11" t="s">
        <v>2960</v>
      </c>
      <c r="L277" s="11">
        <v>2</v>
      </c>
    </row>
    <row r="278" spans="1:12">
      <c r="A278" s="11" t="s">
        <v>528</v>
      </c>
      <c r="D278" s="11" t="s">
        <v>260</v>
      </c>
      <c r="E278" s="19" t="s">
        <v>778</v>
      </c>
      <c r="F278" s="10">
        <v>42036</v>
      </c>
      <c r="G278" s="10">
        <v>44958</v>
      </c>
      <c r="H278" s="11">
        <v>9</v>
      </c>
      <c r="I278" s="20" t="s">
        <v>259</v>
      </c>
      <c r="J278" s="11" t="s">
        <v>261</v>
      </c>
      <c r="K278" s="11" t="s">
        <v>2960</v>
      </c>
      <c r="L278" s="11">
        <v>2</v>
      </c>
    </row>
    <row r="279" spans="1:12">
      <c r="A279" s="11" t="s">
        <v>529</v>
      </c>
      <c r="D279" s="11" t="s">
        <v>260</v>
      </c>
      <c r="E279" s="19" t="s">
        <v>779</v>
      </c>
      <c r="F279" s="10">
        <v>42036</v>
      </c>
      <c r="G279" s="10">
        <v>44958</v>
      </c>
      <c r="H279" s="11">
        <v>9</v>
      </c>
      <c r="I279" s="20" t="s">
        <v>259</v>
      </c>
      <c r="J279" s="11" t="s">
        <v>261</v>
      </c>
      <c r="K279" s="11" t="s">
        <v>2960</v>
      </c>
      <c r="L279" s="11">
        <v>2</v>
      </c>
    </row>
    <row r="280" spans="1:12">
      <c r="A280" s="11" t="s">
        <v>530</v>
      </c>
      <c r="D280" s="11" t="s">
        <v>260</v>
      </c>
      <c r="E280" s="19" t="s">
        <v>780</v>
      </c>
      <c r="F280" s="10">
        <v>42036</v>
      </c>
      <c r="G280" s="10">
        <v>44958</v>
      </c>
      <c r="H280" s="11">
        <v>9</v>
      </c>
      <c r="I280" s="20" t="s">
        <v>259</v>
      </c>
      <c r="J280" s="11" t="s">
        <v>261</v>
      </c>
      <c r="K280" s="11" t="s">
        <v>2960</v>
      </c>
      <c r="L280" s="11">
        <v>2</v>
      </c>
    </row>
    <row r="281" spans="1:12">
      <c r="A281" s="11" t="s">
        <v>531</v>
      </c>
      <c r="D281" s="11" t="s">
        <v>260</v>
      </c>
      <c r="E281" s="19" t="s">
        <v>781</v>
      </c>
      <c r="F281" s="10">
        <v>42036</v>
      </c>
      <c r="G281" s="10">
        <v>44958</v>
      </c>
      <c r="H281" s="11">
        <v>9</v>
      </c>
      <c r="I281" s="20" t="s">
        <v>259</v>
      </c>
      <c r="J281" s="11" t="s">
        <v>261</v>
      </c>
      <c r="K281" s="11" t="s">
        <v>2960</v>
      </c>
      <c r="L281" s="11">
        <v>2</v>
      </c>
    </row>
    <row r="282" spans="1:12">
      <c r="A282" s="11" t="s">
        <v>532</v>
      </c>
      <c r="D282" s="11" t="s">
        <v>260</v>
      </c>
      <c r="E282" s="19" t="s">
        <v>782</v>
      </c>
      <c r="F282" s="10">
        <v>42036</v>
      </c>
      <c r="G282" s="10">
        <v>44958</v>
      </c>
      <c r="H282" s="11">
        <v>9</v>
      </c>
      <c r="I282" s="20" t="s">
        <v>259</v>
      </c>
      <c r="J282" s="11" t="s">
        <v>261</v>
      </c>
      <c r="K282" s="11" t="s">
        <v>2960</v>
      </c>
      <c r="L282" s="11">
        <v>2</v>
      </c>
    </row>
    <row r="283" spans="1:12">
      <c r="A283" s="11" t="s">
        <v>533</v>
      </c>
      <c r="D283" s="11" t="s">
        <v>260</v>
      </c>
      <c r="E283" s="19" t="s">
        <v>783</v>
      </c>
      <c r="F283" s="10">
        <v>42036</v>
      </c>
      <c r="G283" s="10">
        <v>44958</v>
      </c>
      <c r="H283" s="11">
        <v>9</v>
      </c>
      <c r="I283" s="20" t="s">
        <v>259</v>
      </c>
      <c r="J283" s="11" t="s">
        <v>261</v>
      </c>
      <c r="K283" s="11" t="s">
        <v>2960</v>
      </c>
      <c r="L283" s="11">
        <v>2</v>
      </c>
    </row>
    <row r="284" spans="1:12">
      <c r="A284" s="11" t="s">
        <v>534</v>
      </c>
      <c r="D284" s="11" t="s">
        <v>260</v>
      </c>
      <c r="E284" s="19" t="s">
        <v>784</v>
      </c>
      <c r="F284" s="10">
        <v>42036</v>
      </c>
      <c r="G284" s="10">
        <v>44958</v>
      </c>
      <c r="H284" s="11">
        <v>9</v>
      </c>
      <c r="I284" s="20" t="s">
        <v>259</v>
      </c>
      <c r="J284" s="11" t="s">
        <v>261</v>
      </c>
      <c r="K284" s="11" t="s">
        <v>2960</v>
      </c>
      <c r="L284" s="11">
        <v>2</v>
      </c>
    </row>
    <row r="285" spans="1:12">
      <c r="A285" s="11" t="s">
        <v>535</v>
      </c>
      <c r="D285" s="11" t="s">
        <v>260</v>
      </c>
      <c r="E285" s="19" t="s">
        <v>785</v>
      </c>
      <c r="F285" s="10">
        <v>42036</v>
      </c>
      <c r="G285" s="10">
        <v>44958</v>
      </c>
      <c r="H285" s="11">
        <v>9</v>
      </c>
      <c r="I285" s="20" t="s">
        <v>259</v>
      </c>
      <c r="J285" s="11" t="s">
        <v>261</v>
      </c>
      <c r="K285" s="11" t="s">
        <v>2960</v>
      </c>
      <c r="L285" s="11">
        <v>2</v>
      </c>
    </row>
    <row r="286" spans="1:12">
      <c r="A286" s="11" t="s">
        <v>536</v>
      </c>
      <c r="D286" s="11" t="s">
        <v>260</v>
      </c>
      <c r="E286" s="19" t="s">
        <v>786</v>
      </c>
      <c r="F286" s="10">
        <v>42036</v>
      </c>
      <c r="G286" s="10">
        <v>44958</v>
      </c>
      <c r="H286" s="11">
        <v>9</v>
      </c>
      <c r="I286" s="20" t="s">
        <v>259</v>
      </c>
      <c r="J286" s="11" t="s">
        <v>261</v>
      </c>
      <c r="K286" s="11" t="s">
        <v>2960</v>
      </c>
      <c r="L286" s="11">
        <v>2</v>
      </c>
    </row>
    <row r="287" spans="1:12">
      <c r="A287" s="11" t="s">
        <v>537</v>
      </c>
      <c r="D287" s="11" t="s">
        <v>260</v>
      </c>
      <c r="E287" s="19" t="s">
        <v>787</v>
      </c>
      <c r="F287" s="10">
        <v>42036</v>
      </c>
      <c r="G287" s="10">
        <v>44958</v>
      </c>
      <c r="H287" s="11">
        <v>9</v>
      </c>
      <c r="I287" s="20" t="s">
        <v>259</v>
      </c>
      <c r="J287" s="11" t="s">
        <v>261</v>
      </c>
      <c r="K287" s="11" t="s">
        <v>2960</v>
      </c>
      <c r="L287" s="11">
        <v>2</v>
      </c>
    </row>
    <row r="288" spans="1:12">
      <c r="A288" s="11" t="s">
        <v>538</v>
      </c>
      <c r="D288" s="11" t="s">
        <v>260</v>
      </c>
      <c r="E288" s="19" t="s">
        <v>788</v>
      </c>
      <c r="F288" s="10">
        <v>42036</v>
      </c>
      <c r="G288" s="10">
        <v>44958</v>
      </c>
      <c r="H288" s="11">
        <v>9</v>
      </c>
      <c r="I288" s="20" t="s">
        <v>259</v>
      </c>
      <c r="J288" s="11" t="s">
        <v>261</v>
      </c>
      <c r="K288" s="11" t="s">
        <v>2960</v>
      </c>
      <c r="L288" s="11">
        <v>2</v>
      </c>
    </row>
    <row r="289" spans="1:12">
      <c r="A289" s="11" t="s">
        <v>539</v>
      </c>
      <c r="D289" s="11" t="s">
        <v>260</v>
      </c>
      <c r="E289" s="19" t="s">
        <v>789</v>
      </c>
      <c r="F289" s="10">
        <v>42036</v>
      </c>
      <c r="G289" s="10">
        <v>44958</v>
      </c>
      <c r="H289" s="11">
        <v>9</v>
      </c>
      <c r="I289" s="20" t="s">
        <v>259</v>
      </c>
      <c r="J289" s="11" t="s">
        <v>261</v>
      </c>
      <c r="K289" s="11" t="s">
        <v>2960</v>
      </c>
      <c r="L289" s="11">
        <v>2</v>
      </c>
    </row>
    <row r="290" spans="1:12">
      <c r="A290" s="11" t="s">
        <v>540</v>
      </c>
      <c r="D290" s="11" t="s">
        <v>260</v>
      </c>
      <c r="E290" s="19" t="s">
        <v>790</v>
      </c>
      <c r="F290" s="10">
        <v>42036</v>
      </c>
      <c r="G290" s="10">
        <v>44958</v>
      </c>
      <c r="H290" s="11">
        <v>9</v>
      </c>
      <c r="I290" s="20" t="s">
        <v>259</v>
      </c>
      <c r="J290" s="11" t="s">
        <v>261</v>
      </c>
      <c r="K290" s="11" t="s">
        <v>2960</v>
      </c>
      <c r="L290" s="11">
        <v>2</v>
      </c>
    </row>
    <row r="291" spans="1:12">
      <c r="A291" s="11" t="s">
        <v>541</v>
      </c>
      <c r="D291" s="11" t="s">
        <v>260</v>
      </c>
      <c r="E291" s="19" t="s">
        <v>791</v>
      </c>
      <c r="F291" s="10">
        <v>42036</v>
      </c>
      <c r="G291" s="10">
        <v>44958</v>
      </c>
      <c r="H291" s="11">
        <v>9</v>
      </c>
      <c r="I291" s="20" t="s">
        <v>259</v>
      </c>
      <c r="J291" s="11" t="s">
        <v>261</v>
      </c>
      <c r="K291" s="11" t="s">
        <v>2960</v>
      </c>
      <c r="L291" s="11">
        <v>2</v>
      </c>
    </row>
    <row r="292" spans="1:12">
      <c r="A292" s="11" t="s">
        <v>542</v>
      </c>
      <c r="D292" s="11" t="s">
        <v>260</v>
      </c>
      <c r="E292" s="19" t="s">
        <v>792</v>
      </c>
      <c r="F292" s="10">
        <v>42036</v>
      </c>
      <c r="G292" s="10">
        <v>44958</v>
      </c>
      <c r="H292" s="11">
        <v>9</v>
      </c>
      <c r="I292" s="20" t="s">
        <v>259</v>
      </c>
      <c r="J292" s="11" t="s">
        <v>261</v>
      </c>
      <c r="K292" s="11" t="s">
        <v>2960</v>
      </c>
      <c r="L292" s="11">
        <v>2</v>
      </c>
    </row>
    <row r="293" spans="1:12">
      <c r="A293" s="11" t="s">
        <v>543</v>
      </c>
      <c r="D293" s="11" t="s">
        <v>260</v>
      </c>
      <c r="E293" s="19" t="s">
        <v>793</v>
      </c>
      <c r="F293" s="10">
        <v>42036</v>
      </c>
      <c r="G293" s="10">
        <v>44958</v>
      </c>
      <c r="H293" s="11">
        <v>9</v>
      </c>
      <c r="I293" s="20" t="s">
        <v>259</v>
      </c>
      <c r="J293" s="11" t="s">
        <v>261</v>
      </c>
      <c r="K293" s="11" t="s">
        <v>2960</v>
      </c>
      <c r="L293" s="11">
        <v>2</v>
      </c>
    </row>
    <row r="294" spans="1:12">
      <c r="A294" s="11" t="s">
        <v>544</v>
      </c>
      <c r="D294" s="11" t="s">
        <v>260</v>
      </c>
      <c r="E294" s="19" t="s">
        <v>794</v>
      </c>
      <c r="F294" s="10">
        <v>42036</v>
      </c>
      <c r="G294" s="10">
        <v>44958</v>
      </c>
      <c r="H294" s="11">
        <v>9</v>
      </c>
      <c r="I294" s="20" t="s">
        <v>259</v>
      </c>
      <c r="J294" s="11" t="s">
        <v>261</v>
      </c>
      <c r="K294" s="11" t="s">
        <v>2960</v>
      </c>
      <c r="L294" s="11">
        <v>2</v>
      </c>
    </row>
    <row r="295" spans="1:12">
      <c r="A295" s="11" t="s">
        <v>545</v>
      </c>
      <c r="D295" s="11" t="s">
        <v>260</v>
      </c>
      <c r="E295" s="19" t="s">
        <v>795</v>
      </c>
      <c r="F295" s="10">
        <v>42036</v>
      </c>
      <c r="G295" s="10">
        <v>44958</v>
      </c>
      <c r="H295" s="11">
        <v>9</v>
      </c>
      <c r="I295" s="20" t="s">
        <v>259</v>
      </c>
      <c r="J295" s="11" t="s">
        <v>261</v>
      </c>
      <c r="K295" s="11" t="s">
        <v>2960</v>
      </c>
      <c r="L295" s="11">
        <v>2</v>
      </c>
    </row>
    <row r="296" spans="1:12">
      <c r="A296" s="11" t="s">
        <v>546</v>
      </c>
      <c r="D296" s="11" t="s">
        <v>260</v>
      </c>
      <c r="E296" s="19" t="s">
        <v>796</v>
      </c>
      <c r="F296" s="10">
        <v>42036</v>
      </c>
      <c r="G296" s="10">
        <v>44958</v>
      </c>
      <c r="H296" s="11">
        <v>9</v>
      </c>
      <c r="I296" s="20" t="s">
        <v>259</v>
      </c>
      <c r="J296" s="11" t="s">
        <v>261</v>
      </c>
      <c r="K296" s="11" t="s">
        <v>2960</v>
      </c>
      <c r="L296" s="11">
        <v>2</v>
      </c>
    </row>
    <row r="297" spans="1:12">
      <c r="A297" s="11" t="s">
        <v>547</v>
      </c>
      <c r="D297" s="11" t="s">
        <v>260</v>
      </c>
      <c r="E297" s="19" t="s">
        <v>797</v>
      </c>
      <c r="F297" s="10">
        <v>42036</v>
      </c>
      <c r="G297" s="10">
        <v>44958</v>
      </c>
      <c r="H297" s="11">
        <v>9</v>
      </c>
      <c r="I297" s="20" t="s">
        <v>259</v>
      </c>
      <c r="J297" s="11" t="s">
        <v>261</v>
      </c>
      <c r="K297" s="11" t="s">
        <v>2960</v>
      </c>
      <c r="L297" s="11">
        <v>2</v>
      </c>
    </row>
    <row r="298" spans="1:12">
      <c r="A298" s="11" t="s">
        <v>548</v>
      </c>
      <c r="D298" s="11" t="s">
        <v>260</v>
      </c>
      <c r="E298" s="19" t="s">
        <v>798</v>
      </c>
      <c r="F298" s="10">
        <v>42036</v>
      </c>
      <c r="G298" s="10">
        <v>44958</v>
      </c>
      <c r="H298" s="11">
        <v>9</v>
      </c>
      <c r="I298" s="20" t="s">
        <v>259</v>
      </c>
      <c r="J298" s="11" t="s">
        <v>261</v>
      </c>
      <c r="K298" s="11" t="s">
        <v>2960</v>
      </c>
      <c r="L298" s="11">
        <v>2</v>
      </c>
    </row>
    <row r="299" spans="1:12">
      <c r="A299" s="11" t="s">
        <v>549</v>
      </c>
      <c r="D299" s="11" t="s">
        <v>260</v>
      </c>
      <c r="E299" s="19" t="s">
        <v>799</v>
      </c>
      <c r="F299" s="10">
        <v>42036</v>
      </c>
      <c r="G299" s="10">
        <v>44958</v>
      </c>
      <c r="H299" s="11">
        <v>9</v>
      </c>
      <c r="I299" s="20" t="s">
        <v>259</v>
      </c>
      <c r="J299" s="11" t="s">
        <v>261</v>
      </c>
      <c r="K299" s="11" t="s">
        <v>2960</v>
      </c>
      <c r="L299" s="11">
        <v>2</v>
      </c>
    </row>
    <row r="300" spans="1:12">
      <c r="A300" s="11" t="s">
        <v>550</v>
      </c>
      <c r="D300" s="11" t="s">
        <v>260</v>
      </c>
      <c r="E300" s="19" t="s">
        <v>800</v>
      </c>
      <c r="F300" s="10">
        <v>42036</v>
      </c>
      <c r="G300" s="10">
        <v>44958</v>
      </c>
      <c r="H300" s="11">
        <v>9</v>
      </c>
      <c r="I300" s="20" t="s">
        <v>259</v>
      </c>
      <c r="J300" s="11" t="s">
        <v>261</v>
      </c>
      <c r="K300" s="11" t="s">
        <v>2960</v>
      </c>
      <c r="L300" s="11">
        <v>2</v>
      </c>
    </row>
    <row r="301" spans="1:12">
      <c r="A301" s="11" t="s">
        <v>551</v>
      </c>
      <c r="D301" s="11" t="s">
        <v>260</v>
      </c>
      <c r="E301" s="19" t="s">
        <v>801</v>
      </c>
      <c r="F301" s="10">
        <v>42036</v>
      </c>
      <c r="G301" s="10">
        <v>44958</v>
      </c>
      <c r="H301" s="11">
        <v>9</v>
      </c>
      <c r="I301" s="20" t="s">
        <v>259</v>
      </c>
      <c r="J301" s="11" t="s">
        <v>261</v>
      </c>
      <c r="K301" s="11" t="s">
        <v>2960</v>
      </c>
      <c r="L301" s="11">
        <v>2</v>
      </c>
    </row>
    <row r="302" spans="1:12">
      <c r="A302" s="11" t="s">
        <v>552</v>
      </c>
      <c r="D302" s="11" t="s">
        <v>260</v>
      </c>
      <c r="E302" s="19" t="s">
        <v>802</v>
      </c>
      <c r="F302" s="10">
        <v>42036</v>
      </c>
      <c r="G302" s="10">
        <v>44958</v>
      </c>
      <c r="H302" s="11">
        <v>9</v>
      </c>
      <c r="I302" s="20" t="s">
        <v>259</v>
      </c>
      <c r="J302" s="11" t="s">
        <v>261</v>
      </c>
      <c r="K302" s="11" t="s">
        <v>2960</v>
      </c>
      <c r="L302" s="11">
        <v>2</v>
      </c>
    </row>
    <row r="303" spans="1:12">
      <c r="A303" s="11" t="s">
        <v>553</v>
      </c>
      <c r="D303" s="11" t="s">
        <v>260</v>
      </c>
      <c r="E303" s="19" t="s">
        <v>803</v>
      </c>
      <c r="F303" s="10">
        <v>42036</v>
      </c>
      <c r="G303" s="10">
        <v>44958</v>
      </c>
      <c r="H303" s="11">
        <v>9</v>
      </c>
      <c r="I303" s="20" t="s">
        <v>259</v>
      </c>
      <c r="J303" s="11" t="s">
        <v>261</v>
      </c>
      <c r="K303" s="11" t="s">
        <v>2960</v>
      </c>
      <c r="L303" s="11">
        <v>2</v>
      </c>
    </row>
    <row r="304" spans="1:12">
      <c r="A304" s="11" t="s">
        <v>554</v>
      </c>
      <c r="D304" s="11" t="s">
        <v>260</v>
      </c>
      <c r="E304" s="19" t="s">
        <v>804</v>
      </c>
      <c r="F304" s="10">
        <v>42036</v>
      </c>
      <c r="G304" s="10">
        <v>44958</v>
      </c>
      <c r="H304" s="11">
        <v>9</v>
      </c>
      <c r="I304" s="20" t="s">
        <v>259</v>
      </c>
      <c r="J304" s="11" t="s">
        <v>261</v>
      </c>
      <c r="K304" s="11" t="s">
        <v>2960</v>
      </c>
      <c r="L304" s="11">
        <v>2</v>
      </c>
    </row>
    <row r="305" spans="1:12">
      <c r="A305" s="11" t="s">
        <v>555</v>
      </c>
      <c r="D305" s="11" t="s">
        <v>260</v>
      </c>
      <c r="E305" s="19" t="s">
        <v>805</v>
      </c>
      <c r="F305" s="10">
        <v>42036</v>
      </c>
      <c r="G305" s="10">
        <v>44958</v>
      </c>
      <c r="H305" s="11">
        <v>9</v>
      </c>
      <c r="I305" s="20" t="s">
        <v>259</v>
      </c>
      <c r="J305" s="11" t="s">
        <v>261</v>
      </c>
      <c r="K305" s="11" t="s">
        <v>2960</v>
      </c>
      <c r="L305" s="11">
        <v>2</v>
      </c>
    </row>
    <row r="306" spans="1:12">
      <c r="A306" s="11" t="s">
        <v>556</v>
      </c>
      <c r="D306" s="11" t="s">
        <v>260</v>
      </c>
      <c r="E306" s="19" t="s">
        <v>806</v>
      </c>
      <c r="F306" s="10">
        <v>42036</v>
      </c>
      <c r="G306" s="10">
        <v>44958</v>
      </c>
      <c r="H306" s="11">
        <v>9</v>
      </c>
      <c r="I306" s="20" t="s">
        <v>259</v>
      </c>
      <c r="J306" s="11" t="s">
        <v>261</v>
      </c>
      <c r="K306" s="11" t="s">
        <v>2960</v>
      </c>
      <c r="L306" s="11">
        <v>2</v>
      </c>
    </row>
    <row r="307" spans="1:12">
      <c r="A307" s="11" t="s">
        <v>557</v>
      </c>
      <c r="D307" s="11" t="s">
        <v>260</v>
      </c>
      <c r="E307" s="19" t="s">
        <v>807</v>
      </c>
      <c r="F307" s="10">
        <v>42036</v>
      </c>
      <c r="G307" s="10">
        <v>44958</v>
      </c>
      <c r="H307" s="11">
        <v>9</v>
      </c>
      <c r="I307" s="20" t="s">
        <v>259</v>
      </c>
      <c r="J307" s="11" t="s">
        <v>261</v>
      </c>
      <c r="K307" s="11" t="s">
        <v>2960</v>
      </c>
      <c r="L307" s="11">
        <v>2</v>
      </c>
    </row>
    <row r="308" spans="1:12">
      <c r="A308" s="11" t="s">
        <v>558</v>
      </c>
      <c r="D308" s="11" t="s">
        <v>260</v>
      </c>
      <c r="E308" s="19" t="s">
        <v>808</v>
      </c>
      <c r="F308" s="10">
        <v>42036</v>
      </c>
      <c r="G308" s="10">
        <v>44958</v>
      </c>
      <c r="H308" s="11">
        <v>9</v>
      </c>
      <c r="I308" s="20" t="s">
        <v>259</v>
      </c>
      <c r="J308" s="11" t="s">
        <v>261</v>
      </c>
      <c r="K308" s="11" t="s">
        <v>2960</v>
      </c>
      <c r="L308" s="11">
        <v>2</v>
      </c>
    </row>
    <row r="309" spans="1:12">
      <c r="A309" s="11" t="s">
        <v>559</v>
      </c>
      <c r="D309" s="11" t="s">
        <v>260</v>
      </c>
      <c r="E309" s="19" t="s">
        <v>809</v>
      </c>
      <c r="F309" s="10">
        <v>42036</v>
      </c>
      <c r="G309" s="10">
        <v>44958</v>
      </c>
      <c r="H309" s="11">
        <v>9</v>
      </c>
      <c r="I309" s="20" t="s">
        <v>259</v>
      </c>
      <c r="J309" s="11" t="s">
        <v>261</v>
      </c>
      <c r="K309" s="11" t="s">
        <v>2960</v>
      </c>
      <c r="L309" s="11">
        <v>2</v>
      </c>
    </row>
    <row r="310" spans="1:12">
      <c r="A310" s="11" t="s">
        <v>560</v>
      </c>
      <c r="D310" s="11" t="s">
        <v>260</v>
      </c>
      <c r="E310" s="19" t="s">
        <v>810</v>
      </c>
      <c r="F310" s="10">
        <v>42036</v>
      </c>
      <c r="G310" s="10">
        <v>44958</v>
      </c>
      <c r="H310" s="11">
        <v>9</v>
      </c>
      <c r="I310" s="20" t="s">
        <v>259</v>
      </c>
      <c r="J310" s="11" t="s">
        <v>261</v>
      </c>
      <c r="K310" s="11" t="s">
        <v>2960</v>
      </c>
      <c r="L310" s="11">
        <v>2</v>
      </c>
    </row>
    <row r="311" spans="1:12">
      <c r="A311" s="11" t="s">
        <v>561</v>
      </c>
      <c r="D311" s="11" t="s">
        <v>260</v>
      </c>
      <c r="E311" s="19" t="s">
        <v>811</v>
      </c>
      <c r="F311" s="10">
        <v>42036</v>
      </c>
      <c r="G311" s="10">
        <v>44958</v>
      </c>
      <c r="H311" s="11">
        <v>9</v>
      </c>
      <c r="I311" s="20" t="s">
        <v>259</v>
      </c>
      <c r="J311" s="11" t="s">
        <v>261</v>
      </c>
      <c r="K311" s="11" t="s">
        <v>2960</v>
      </c>
      <c r="L311" s="11">
        <v>2</v>
      </c>
    </row>
    <row r="312" spans="1:12">
      <c r="A312" s="11" t="s">
        <v>562</v>
      </c>
      <c r="D312" s="11" t="s">
        <v>260</v>
      </c>
      <c r="E312" s="19" t="s">
        <v>812</v>
      </c>
      <c r="F312" s="10">
        <v>42036</v>
      </c>
      <c r="G312" s="10">
        <v>44958</v>
      </c>
      <c r="H312" s="11">
        <v>9</v>
      </c>
      <c r="I312" s="20" t="s">
        <v>259</v>
      </c>
      <c r="J312" s="11" t="s">
        <v>261</v>
      </c>
      <c r="K312" s="11" t="s">
        <v>2960</v>
      </c>
      <c r="L312" s="11">
        <v>2</v>
      </c>
    </row>
    <row r="313" spans="1:12">
      <c r="A313" s="11" t="s">
        <v>563</v>
      </c>
      <c r="D313" s="11" t="s">
        <v>260</v>
      </c>
      <c r="E313" s="19" t="s">
        <v>813</v>
      </c>
      <c r="F313" s="10">
        <v>42036</v>
      </c>
      <c r="G313" s="10">
        <v>44958</v>
      </c>
      <c r="H313" s="11">
        <v>9</v>
      </c>
      <c r="I313" s="20" t="s">
        <v>259</v>
      </c>
      <c r="J313" s="11" t="s">
        <v>261</v>
      </c>
      <c r="K313" s="11" t="s">
        <v>2960</v>
      </c>
      <c r="L313" s="11">
        <v>2</v>
      </c>
    </row>
    <row r="314" spans="1:12">
      <c r="A314" s="11" t="s">
        <v>564</v>
      </c>
      <c r="D314" s="11" t="s">
        <v>260</v>
      </c>
      <c r="E314" s="19" t="s">
        <v>814</v>
      </c>
      <c r="F314" s="10">
        <v>42036</v>
      </c>
      <c r="G314" s="10">
        <v>44958</v>
      </c>
      <c r="H314" s="11">
        <v>9</v>
      </c>
      <c r="I314" s="20" t="s">
        <v>259</v>
      </c>
      <c r="J314" s="11" t="s">
        <v>261</v>
      </c>
      <c r="K314" s="11" t="s">
        <v>2960</v>
      </c>
      <c r="L314" s="11">
        <v>2</v>
      </c>
    </row>
    <row r="315" spans="1:12">
      <c r="A315" s="11" t="s">
        <v>565</v>
      </c>
      <c r="D315" s="11" t="s">
        <v>260</v>
      </c>
      <c r="E315" s="19" t="s">
        <v>815</v>
      </c>
      <c r="F315" s="10">
        <v>42036</v>
      </c>
      <c r="G315" s="10">
        <v>44958</v>
      </c>
      <c r="H315" s="11">
        <v>9</v>
      </c>
      <c r="I315" s="20" t="s">
        <v>259</v>
      </c>
      <c r="J315" s="11" t="s">
        <v>261</v>
      </c>
      <c r="K315" s="11" t="s">
        <v>2960</v>
      </c>
      <c r="L315" s="11">
        <v>2</v>
      </c>
    </row>
    <row r="316" spans="1:12">
      <c r="A316" s="11" t="s">
        <v>566</v>
      </c>
      <c r="D316" s="11" t="s">
        <v>260</v>
      </c>
      <c r="E316" s="19" t="s">
        <v>816</v>
      </c>
      <c r="F316" s="10">
        <v>42036</v>
      </c>
      <c r="G316" s="10">
        <v>44958</v>
      </c>
      <c r="H316" s="11">
        <v>9</v>
      </c>
      <c r="I316" s="20" t="s">
        <v>259</v>
      </c>
      <c r="J316" s="11" t="s">
        <v>261</v>
      </c>
      <c r="K316" s="11" t="s">
        <v>2960</v>
      </c>
      <c r="L316" s="11">
        <v>2</v>
      </c>
    </row>
    <row r="317" spans="1:12">
      <c r="A317" s="11" t="s">
        <v>567</v>
      </c>
      <c r="D317" s="11" t="s">
        <v>260</v>
      </c>
      <c r="E317" s="19" t="s">
        <v>817</v>
      </c>
      <c r="F317" s="10">
        <v>42036</v>
      </c>
      <c r="G317" s="10">
        <v>44958</v>
      </c>
      <c r="H317" s="11">
        <v>9</v>
      </c>
      <c r="I317" s="20" t="s">
        <v>259</v>
      </c>
      <c r="J317" s="11" t="s">
        <v>261</v>
      </c>
      <c r="K317" s="11" t="s">
        <v>2960</v>
      </c>
      <c r="L317" s="11">
        <v>2</v>
      </c>
    </row>
    <row r="318" spans="1:12">
      <c r="A318" s="11" t="s">
        <v>568</v>
      </c>
      <c r="D318" s="11" t="s">
        <v>260</v>
      </c>
      <c r="E318" s="19" t="s">
        <v>818</v>
      </c>
      <c r="F318" s="10">
        <v>42036</v>
      </c>
      <c r="G318" s="10">
        <v>44958</v>
      </c>
      <c r="H318" s="11">
        <v>9</v>
      </c>
      <c r="I318" s="20" t="s">
        <v>259</v>
      </c>
      <c r="J318" s="11" t="s">
        <v>261</v>
      </c>
      <c r="K318" s="11" t="s">
        <v>2960</v>
      </c>
      <c r="L318" s="11">
        <v>2</v>
      </c>
    </row>
    <row r="319" spans="1:12">
      <c r="A319" s="11" t="s">
        <v>569</v>
      </c>
      <c r="D319" s="11" t="s">
        <v>260</v>
      </c>
      <c r="E319" s="19" t="s">
        <v>819</v>
      </c>
      <c r="F319" s="10">
        <v>42036</v>
      </c>
      <c r="G319" s="10">
        <v>44958</v>
      </c>
      <c r="H319" s="11">
        <v>9</v>
      </c>
      <c r="I319" s="20" t="s">
        <v>259</v>
      </c>
      <c r="J319" s="11" t="s">
        <v>261</v>
      </c>
      <c r="K319" s="11" t="s">
        <v>2960</v>
      </c>
      <c r="L319" s="11">
        <v>2</v>
      </c>
    </row>
    <row r="320" spans="1:12">
      <c r="A320" s="11" t="s">
        <v>570</v>
      </c>
      <c r="D320" s="11" t="s">
        <v>260</v>
      </c>
      <c r="E320" s="19" t="s">
        <v>820</v>
      </c>
      <c r="F320" s="10">
        <v>42036</v>
      </c>
      <c r="G320" s="10">
        <v>44958</v>
      </c>
      <c r="H320" s="11">
        <v>9</v>
      </c>
      <c r="I320" s="20" t="s">
        <v>259</v>
      </c>
      <c r="J320" s="11" t="s">
        <v>261</v>
      </c>
      <c r="K320" s="11" t="s">
        <v>2960</v>
      </c>
      <c r="L320" s="11">
        <v>2</v>
      </c>
    </row>
    <row r="321" spans="1:12">
      <c r="A321" s="11" t="s">
        <v>571</v>
      </c>
      <c r="D321" s="11" t="s">
        <v>260</v>
      </c>
      <c r="E321" s="19" t="s">
        <v>821</v>
      </c>
      <c r="F321" s="10">
        <v>42036</v>
      </c>
      <c r="G321" s="10">
        <v>44958</v>
      </c>
      <c r="H321" s="11">
        <v>9</v>
      </c>
      <c r="I321" s="20" t="s">
        <v>259</v>
      </c>
      <c r="J321" s="11" t="s">
        <v>261</v>
      </c>
      <c r="K321" s="11" t="s">
        <v>2960</v>
      </c>
      <c r="L321" s="11">
        <v>2</v>
      </c>
    </row>
    <row r="322" spans="1:12">
      <c r="A322" s="11" t="s">
        <v>572</v>
      </c>
      <c r="D322" s="11" t="s">
        <v>260</v>
      </c>
      <c r="E322" s="19" t="s">
        <v>822</v>
      </c>
      <c r="F322" s="10">
        <v>42036</v>
      </c>
      <c r="G322" s="10">
        <v>44958</v>
      </c>
      <c r="H322" s="11">
        <v>9</v>
      </c>
      <c r="I322" s="20" t="s">
        <v>259</v>
      </c>
      <c r="J322" s="11" t="s">
        <v>261</v>
      </c>
      <c r="K322" s="11" t="s">
        <v>2960</v>
      </c>
      <c r="L322" s="11">
        <v>2</v>
      </c>
    </row>
    <row r="323" spans="1:12">
      <c r="A323" s="11" t="s">
        <v>573</v>
      </c>
      <c r="D323" s="11" t="s">
        <v>260</v>
      </c>
      <c r="E323" s="19" t="s">
        <v>823</v>
      </c>
      <c r="F323" s="10">
        <v>42036</v>
      </c>
      <c r="G323" s="10">
        <v>44958</v>
      </c>
      <c r="H323" s="11">
        <v>9</v>
      </c>
      <c r="I323" s="20" t="s">
        <v>259</v>
      </c>
      <c r="J323" s="11" t="s">
        <v>261</v>
      </c>
      <c r="K323" s="11" t="s">
        <v>2960</v>
      </c>
      <c r="L323" s="11">
        <v>2</v>
      </c>
    </row>
    <row r="324" spans="1:12">
      <c r="A324" s="11" t="s">
        <v>574</v>
      </c>
      <c r="D324" s="11" t="s">
        <v>260</v>
      </c>
      <c r="E324" s="19" t="s">
        <v>824</v>
      </c>
      <c r="F324" s="10">
        <v>42036</v>
      </c>
      <c r="G324" s="10">
        <v>44958</v>
      </c>
      <c r="H324" s="11">
        <v>9</v>
      </c>
      <c r="I324" s="20" t="s">
        <v>259</v>
      </c>
      <c r="J324" s="11" t="s">
        <v>261</v>
      </c>
      <c r="K324" s="11" t="s">
        <v>2960</v>
      </c>
      <c r="L324" s="11">
        <v>2</v>
      </c>
    </row>
    <row r="325" spans="1:12">
      <c r="A325" s="11" t="s">
        <v>575</v>
      </c>
      <c r="D325" s="11" t="s">
        <v>260</v>
      </c>
      <c r="E325" s="19" t="s">
        <v>825</v>
      </c>
      <c r="F325" s="10">
        <v>42036</v>
      </c>
      <c r="G325" s="10">
        <v>44958</v>
      </c>
      <c r="H325" s="11">
        <v>9</v>
      </c>
      <c r="I325" s="20" t="s">
        <v>259</v>
      </c>
      <c r="J325" s="11" t="s">
        <v>261</v>
      </c>
      <c r="K325" s="11" t="s">
        <v>2960</v>
      </c>
      <c r="L325" s="11">
        <v>2</v>
      </c>
    </row>
    <row r="326" spans="1:12">
      <c r="A326" s="11" t="s">
        <v>576</v>
      </c>
      <c r="D326" s="11" t="s">
        <v>260</v>
      </c>
      <c r="E326" s="19" t="s">
        <v>826</v>
      </c>
      <c r="F326" s="10">
        <v>42036</v>
      </c>
      <c r="G326" s="10">
        <v>44958</v>
      </c>
      <c r="H326" s="11">
        <v>9</v>
      </c>
      <c r="I326" s="20" t="s">
        <v>259</v>
      </c>
      <c r="J326" s="11" t="s">
        <v>261</v>
      </c>
      <c r="K326" s="11" t="s">
        <v>2960</v>
      </c>
      <c r="L326" s="11">
        <v>2</v>
      </c>
    </row>
    <row r="327" spans="1:12">
      <c r="A327" s="11" t="s">
        <v>577</v>
      </c>
      <c r="D327" s="11" t="s">
        <v>260</v>
      </c>
      <c r="E327" s="19" t="s">
        <v>827</v>
      </c>
      <c r="F327" s="10">
        <v>42036</v>
      </c>
      <c r="G327" s="10">
        <v>44958</v>
      </c>
      <c r="H327" s="11">
        <v>9</v>
      </c>
      <c r="I327" s="20" t="s">
        <v>259</v>
      </c>
      <c r="J327" s="11" t="s">
        <v>261</v>
      </c>
      <c r="K327" s="11" t="s">
        <v>2960</v>
      </c>
      <c r="L327" s="11">
        <v>2</v>
      </c>
    </row>
    <row r="328" spans="1:12">
      <c r="A328" s="11" t="s">
        <v>578</v>
      </c>
      <c r="D328" s="11" t="s">
        <v>260</v>
      </c>
      <c r="E328" s="19" t="s">
        <v>828</v>
      </c>
      <c r="F328" s="10">
        <v>42036</v>
      </c>
      <c r="G328" s="10">
        <v>44958</v>
      </c>
      <c r="H328" s="11">
        <v>9</v>
      </c>
      <c r="I328" s="20" t="s">
        <v>259</v>
      </c>
      <c r="J328" s="11" t="s">
        <v>261</v>
      </c>
      <c r="K328" s="11" t="s">
        <v>2960</v>
      </c>
      <c r="L328" s="11">
        <v>2</v>
      </c>
    </row>
    <row r="329" spans="1:12">
      <c r="A329" s="11" t="s">
        <v>579</v>
      </c>
      <c r="D329" s="11" t="s">
        <v>260</v>
      </c>
      <c r="E329" s="19" t="s">
        <v>829</v>
      </c>
      <c r="F329" s="10">
        <v>42036</v>
      </c>
      <c r="G329" s="10">
        <v>44958</v>
      </c>
      <c r="H329" s="11">
        <v>9</v>
      </c>
      <c r="I329" s="20" t="s">
        <v>259</v>
      </c>
      <c r="J329" s="11" t="s">
        <v>261</v>
      </c>
      <c r="K329" s="11" t="s">
        <v>2960</v>
      </c>
      <c r="L329" s="11">
        <v>2</v>
      </c>
    </row>
    <row r="330" spans="1:12">
      <c r="A330" s="11" t="s">
        <v>580</v>
      </c>
      <c r="D330" s="11" t="s">
        <v>260</v>
      </c>
      <c r="E330" s="19" t="s">
        <v>830</v>
      </c>
      <c r="F330" s="10">
        <v>42036</v>
      </c>
      <c r="G330" s="10">
        <v>44958</v>
      </c>
      <c r="H330" s="11">
        <v>9</v>
      </c>
      <c r="I330" s="20" t="s">
        <v>259</v>
      </c>
      <c r="J330" s="11" t="s">
        <v>261</v>
      </c>
      <c r="K330" s="11" t="s">
        <v>2960</v>
      </c>
      <c r="L330" s="11">
        <v>2</v>
      </c>
    </row>
    <row r="331" spans="1:12">
      <c r="A331" s="11" t="s">
        <v>581</v>
      </c>
      <c r="D331" s="11" t="s">
        <v>260</v>
      </c>
      <c r="E331" s="19" t="s">
        <v>831</v>
      </c>
      <c r="F331" s="10">
        <v>42036</v>
      </c>
      <c r="G331" s="10">
        <v>44958</v>
      </c>
      <c r="H331" s="11">
        <v>9</v>
      </c>
      <c r="I331" s="20" t="s">
        <v>259</v>
      </c>
      <c r="J331" s="11" t="s">
        <v>261</v>
      </c>
      <c r="K331" s="11" t="s">
        <v>2960</v>
      </c>
      <c r="L331" s="11">
        <v>2</v>
      </c>
    </row>
    <row r="332" spans="1:12">
      <c r="A332" s="11" t="s">
        <v>582</v>
      </c>
      <c r="D332" s="11" t="s">
        <v>260</v>
      </c>
      <c r="E332" s="19" t="s">
        <v>832</v>
      </c>
      <c r="F332" s="10">
        <v>42036</v>
      </c>
      <c r="G332" s="10">
        <v>44958</v>
      </c>
      <c r="H332" s="11">
        <v>9</v>
      </c>
      <c r="I332" s="20" t="s">
        <v>259</v>
      </c>
      <c r="J332" s="11" t="s">
        <v>261</v>
      </c>
      <c r="K332" s="11" t="s">
        <v>2960</v>
      </c>
      <c r="L332" s="11">
        <v>2</v>
      </c>
    </row>
    <row r="333" spans="1:12">
      <c r="A333" s="11" t="s">
        <v>583</v>
      </c>
      <c r="D333" s="11" t="s">
        <v>260</v>
      </c>
      <c r="E333" s="19" t="s">
        <v>833</v>
      </c>
      <c r="F333" s="10">
        <v>42036</v>
      </c>
      <c r="G333" s="10">
        <v>44958</v>
      </c>
      <c r="H333" s="11">
        <v>9</v>
      </c>
      <c r="I333" s="20" t="s">
        <v>259</v>
      </c>
      <c r="J333" s="11" t="s">
        <v>261</v>
      </c>
      <c r="K333" s="11" t="s">
        <v>2960</v>
      </c>
      <c r="L333" s="11">
        <v>2</v>
      </c>
    </row>
    <row r="334" spans="1:12">
      <c r="A334" s="11" t="s">
        <v>584</v>
      </c>
      <c r="D334" s="11" t="s">
        <v>260</v>
      </c>
      <c r="E334" s="19" t="s">
        <v>834</v>
      </c>
      <c r="F334" s="10">
        <v>42036</v>
      </c>
      <c r="G334" s="10">
        <v>44958</v>
      </c>
      <c r="H334" s="11">
        <v>9</v>
      </c>
      <c r="I334" s="20" t="s">
        <v>259</v>
      </c>
      <c r="J334" s="11" t="s">
        <v>261</v>
      </c>
      <c r="K334" s="11" t="s">
        <v>2960</v>
      </c>
      <c r="L334" s="11">
        <v>2</v>
      </c>
    </row>
    <row r="335" spans="1:12">
      <c r="A335" s="11" t="s">
        <v>585</v>
      </c>
      <c r="D335" s="11" t="s">
        <v>260</v>
      </c>
      <c r="E335" s="19" t="s">
        <v>835</v>
      </c>
      <c r="F335" s="10">
        <v>42036</v>
      </c>
      <c r="G335" s="10">
        <v>44958</v>
      </c>
      <c r="H335" s="11">
        <v>9</v>
      </c>
      <c r="I335" s="20" t="s">
        <v>259</v>
      </c>
      <c r="J335" s="11" t="s">
        <v>261</v>
      </c>
      <c r="K335" s="11" t="s">
        <v>2960</v>
      </c>
      <c r="L335" s="11">
        <v>2</v>
      </c>
    </row>
    <row r="336" spans="1:12">
      <c r="A336" s="11" t="s">
        <v>586</v>
      </c>
      <c r="D336" s="11" t="s">
        <v>260</v>
      </c>
      <c r="E336" s="19" t="s">
        <v>836</v>
      </c>
      <c r="F336" s="10">
        <v>42036</v>
      </c>
      <c r="G336" s="10">
        <v>44958</v>
      </c>
      <c r="H336" s="11">
        <v>9</v>
      </c>
      <c r="I336" s="20" t="s">
        <v>259</v>
      </c>
      <c r="J336" s="11" t="s">
        <v>261</v>
      </c>
      <c r="K336" s="11" t="s">
        <v>2960</v>
      </c>
      <c r="L336" s="11">
        <v>2</v>
      </c>
    </row>
    <row r="337" spans="1:12">
      <c r="A337" s="11" t="s">
        <v>587</v>
      </c>
      <c r="D337" s="11" t="s">
        <v>260</v>
      </c>
      <c r="E337" s="19" t="s">
        <v>837</v>
      </c>
      <c r="F337" s="10">
        <v>42036</v>
      </c>
      <c r="G337" s="10">
        <v>44958</v>
      </c>
      <c r="H337" s="11">
        <v>9</v>
      </c>
      <c r="I337" s="20" t="s">
        <v>259</v>
      </c>
      <c r="J337" s="11" t="s">
        <v>261</v>
      </c>
      <c r="K337" s="11" t="s">
        <v>2960</v>
      </c>
      <c r="L337" s="11">
        <v>2</v>
      </c>
    </row>
    <row r="338" spans="1:12">
      <c r="A338" s="11" t="s">
        <v>588</v>
      </c>
      <c r="D338" s="11" t="s">
        <v>260</v>
      </c>
      <c r="E338" s="19" t="s">
        <v>838</v>
      </c>
      <c r="F338" s="10">
        <v>42036</v>
      </c>
      <c r="G338" s="10">
        <v>44958</v>
      </c>
      <c r="H338" s="11">
        <v>9</v>
      </c>
      <c r="I338" s="20" t="s">
        <v>259</v>
      </c>
      <c r="J338" s="11" t="s">
        <v>261</v>
      </c>
      <c r="K338" s="11" t="s">
        <v>2960</v>
      </c>
      <c r="L338" s="11">
        <v>2</v>
      </c>
    </row>
    <row r="339" spans="1:12">
      <c r="A339" s="11" t="s">
        <v>589</v>
      </c>
      <c r="D339" s="11" t="s">
        <v>260</v>
      </c>
      <c r="E339" s="19" t="s">
        <v>839</v>
      </c>
      <c r="F339" s="10">
        <v>42036</v>
      </c>
      <c r="G339" s="10">
        <v>44958</v>
      </c>
      <c r="H339" s="11">
        <v>9</v>
      </c>
      <c r="I339" s="20" t="s">
        <v>259</v>
      </c>
      <c r="J339" s="11" t="s">
        <v>261</v>
      </c>
      <c r="K339" s="11" t="s">
        <v>2960</v>
      </c>
      <c r="L339" s="11">
        <v>2</v>
      </c>
    </row>
    <row r="340" spans="1:12">
      <c r="A340" s="11" t="s">
        <v>590</v>
      </c>
      <c r="D340" s="11" t="s">
        <v>260</v>
      </c>
      <c r="E340" s="19" t="s">
        <v>840</v>
      </c>
      <c r="F340" s="10">
        <v>42036</v>
      </c>
      <c r="G340" s="10">
        <v>44958</v>
      </c>
      <c r="H340" s="11">
        <v>9</v>
      </c>
      <c r="I340" s="20" t="s">
        <v>259</v>
      </c>
      <c r="J340" s="11" t="s">
        <v>261</v>
      </c>
      <c r="K340" s="11" t="s">
        <v>2960</v>
      </c>
      <c r="L340" s="11">
        <v>2</v>
      </c>
    </row>
    <row r="341" spans="1:12">
      <c r="A341" s="11" t="s">
        <v>591</v>
      </c>
      <c r="D341" s="11" t="s">
        <v>260</v>
      </c>
      <c r="E341" s="19" t="s">
        <v>841</v>
      </c>
      <c r="F341" s="10">
        <v>42036</v>
      </c>
      <c r="G341" s="10">
        <v>44958</v>
      </c>
      <c r="H341" s="11">
        <v>9</v>
      </c>
      <c r="I341" s="20" t="s">
        <v>259</v>
      </c>
      <c r="J341" s="11" t="s">
        <v>261</v>
      </c>
      <c r="K341" s="11" t="s">
        <v>2960</v>
      </c>
      <c r="L341" s="11">
        <v>2</v>
      </c>
    </row>
    <row r="342" spans="1:12">
      <c r="A342" s="11" t="s">
        <v>592</v>
      </c>
      <c r="D342" s="11" t="s">
        <v>260</v>
      </c>
      <c r="E342" s="19" t="s">
        <v>842</v>
      </c>
      <c r="F342" s="10">
        <v>42036</v>
      </c>
      <c r="G342" s="10">
        <v>44958</v>
      </c>
      <c r="H342" s="11">
        <v>9</v>
      </c>
      <c r="I342" s="20" t="s">
        <v>259</v>
      </c>
      <c r="J342" s="11" t="s">
        <v>261</v>
      </c>
      <c r="K342" s="11" t="s">
        <v>2960</v>
      </c>
      <c r="L342" s="11">
        <v>2</v>
      </c>
    </row>
    <row r="343" spans="1:12">
      <c r="A343" s="11" t="s">
        <v>593</v>
      </c>
      <c r="D343" s="11" t="s">
        <v>260</v>
      </c>
      <c r="E343" s="19" t="s">
        <v>843</v>
      </c>
      <c r="F343" s="10">
        <v>42036</v>
      </c>
      <c r="G343" s="10">
        <v>44958</v>
      </c>
      <c r="H343" s="11">
        <v>9</v>
      </c>
      <c r="I343" s="20" t="s">
        <v>259</v>
      </c>
      <c r="J343" s="11" t="s">
        <v>261</v>
      </c>
      <c r="K343" s="11" t="s">
        <v>2960</v>
      </c>
      <c r="L343" s="11">
        <v>2</v>
      </c>
    </row>
    <row r="344" spans="1:12">
      <c r="A344" s="11" t="s">
        <v>594</v>
      </c>
      <c r="D344" s="11" t="s">
        <v>260</v>
      </c>
      <c r="E344" s="19" t="s">
        <v>844</v>
      </c>
      <c r="F344" s="10">
        <v>42036</v>
      </c>
      <c r="G344" s="10">
        <v>44958</v>
      </c>
      <c r="H344" s="11">
        <v>9</v>
      </c>
      <c r="I344" s="20" t="s">
        <v>259</v>
      </c>
      <c r="J344" s="11" t="s">
        <v>261</v>
      </c>
      <c r="K344" s="11" t="s">
        <v>2960</v>
      </c>
      <c r="L344" s="11">
        <v>2</v>
      </c>
    </row>
    <row r="345" spans="1:12">
      <c r="A345" s="11" t="s">
        <v>595</v>
      </c>
      <c r="D345" s="11" t="s">
        <v>260</v>
      </c>
      <c r="E345" s="19" t="s">
        <v>845</v>
      </c>
      <c r="F345" s="10">
        <v>42036</v>
      </c>
      <c r="G345" s="10">
        <v>44958</v>
      </c>
      <c r="H345" s="11">
        <v>9</v>
      </c>
      <c r="I345" s="20" t="s">
        <v>259</v>
      </c>
      <c r="J345" s="11" t="s">
        <v>261</v>
      </c>
      <c r="K345" s="11" t="s">
        <v>2960</v>
      </c>
      <c r="L345" s="11">
        <v>2</v>
      </c>
    </row>
    <row r="346" spans="1:12">
      <c r="A346" s="11" t="s">
        <v>596</v>
      </c>
      <c r="D346" s="11" t="s">
        <v>260</v>
      </c>
      <c r="E346" s="19" t="s">
        <v>846</v>
      </c>
      <c r="F346" s="10">
        <v>42036</v>
      </c>
      <c r="G346" s="10">
        <v>44958</v>
      </c>
      <c r="H346" s="11">
        <v>9</v>
      </c>
      <c r="I346" s="20" t="s">
        <v>259</v>
      </c>
      <c r="J346" s="11" t="s">
        <v>261</v>
      </c>
      <c r="K346" s="11" t="s">
        <v>2960</v>
      </c>
      <c r="L346" s="11">
        <v>2</v>
      </c>
    </row>
    <row r="347" spans="1:12">
      <c r="A347" s="11" t="s">
        <v>597</v>
      </c>
      <c r="D347" s="11" t="s">
        <v>260</v>
      </c>
      <c r="E347" s="19" t="s">
        <v>847</v>
      </c>
      <c r="F347" s="10">
        <v>42036</v>
      </c>
      <c r="G347" s="10">
        <v>44958</v>
      </c>
      <c r="H347" s="11">
        <v>9</v>
      </c>
      <c r="I347" s="20" t="s">
        <v>259</v>
      </c>
      <c r="J347" s="11" t="s">
        <v>261</v>
      </c>
      <c r="K347" s="11" t="s">
        <v>2960</v>
      </c>
      <c r="L347" s="11">
        <v>2</v>
      </c>
    </row>
    <row r="348" spans="1:12">
      <c r="A348" s="11" t="s">
        <v>598</v>
      </c>
      <c r="D348" s="11" t="s">
        <v>260</v>
      </c>
      <c r="E348" s="19" t="s">
        <v>848</v>
      </c>
      <c r="F348" s="10">
        <v>42036</v>
      </c>
      <c r="G348" s="10">
        <v>44958</v>
      </c>
      <c r="H348" s="11">
        <v>9</v>
      </c>
      <c r="I348" s="20" t="s">
        <v>259</v>
      </c>
      <c r="J348" s="11" t="s">
        <v>261</v>
      </c>
      <c r="K348" s="11" t="s">
        <v>2960</v>
      </c>
      <c r="L348" s="11">
        <v>2</v>
      </c>
    </row>
    <row r="349" spans="1:12">
      <c r="A349" s="11" t="s">
        <v>599</v>
      </c>
      <c r="D349" s="11" t="s">
        <v>260</v>
      </c>
      <c r="E349" s="19" t="s">
        <v>849</v>
      </c>
      <c r="F349" s="10">
        <v>42036</v>
      </c>
      <c r="G349" s="10">
        <v>44958</v>
      </c>
      <c r="H349" s="11">
        <v>9</v>
      </c>
      <c r="I349" s="20" t="s">
        <v>259</v>
      </c>
      <c r="J349" s="11" t="s">
        <v>261</v>
      </c>
      <c r="K349" s="11" t="s">
        <v>2960</v>
      </c>
      <c r="L349" s="11">
        <v>2</v>
      </c>
    </row>
    <row r="350" spans="1:12">
      <c r="A350" s="11" t="s">
        <v>600</v>
      </c>
      <c r="D350" s="11" t="s">
        <v>260</v>
      </c>
      <c r="E350" s="19" t="s">
        <v>850</v>
      </c>
      <c r="F350" s="10">
        <v>42036</v>
      </c>
      <c r="G350" s="10">
        <v>44958</v>
      </c>
      <c r="H350" s="11">
        <v>9</v>
      </c>
      <c r="I350" s="20" t="s">
        <v>259</v>
      </c>
      <c r="J350" s="11" t="s">
        <v>261</v>
      </c>
      <c r="K350" s="11" t="s">
        <v>2960</v>
      </c>
      <c r="L350" s="11">
        <v>2</v>
      </c>
    </row>
    <row r="351" spans="1:12">
      <c r="A351" s="11" t="s">
        <v>601</v>
      </c>
      <c r="D351" s="11" t="s">
        <v>260</v>
      </c>
      <c r="E351" s="19" t="s">
        <v>851</v>
      </c>
      <c r="F351" s="10">
        <v>42036</v>
      </c>
      <c r="G351" s="10">
        <v>44958</v>
      </c>
      <c r="H351" s="11">
        <v>9</v>
      </c>
      <c r="I351" s="20" t="s">
        <v>259</v>
      </c>
      <c r="J351" s="11" t="s">
        <v>261</v>
      </c>
      <c r="K351" s="11" t="s">
        <v>2960</v>
      </c>
      <c r="L351" s="11">
        <v>2</v>
      </c>
    </row>
    <row r="352" spans="1:12">
      <c r="A352" s="11" t="s">
        <v>602</v>
      </c>
      <c r="D352" s="11" t="s">
        <v>260</v>
      </c>
      <c r="E352" s="19" t="s">
        <v>852</v>
      </c>
      <c r="F352" s="10">
        <v>42036</v>
      </c>
      <c r="G352" s="10">
        <v>44958</v>
      </c>
      <c r="H352" s="11">
        <v>9</v>
      </c>
      <c r="I352" s="20" t="s">
        <v>259</v>
      </c>
      <c r="J352" s="11" t="s">
        <v>261</v>
      </c>
      <c r="K352" s="11" t="s">
        <v>2960</v>
      </c>
      <c r="L352" s="11">
        <v>2</v>
      </c>
    </row>
    <row r="353" spans="1:12">
      <c r="A353" s="11" t="s">
        <v>603</v>
      </c>
      <c r="D353" s="11" t="s">
        <v>260</v>
      </c>
      <c r="E353" s="19" t="s">
        <v>853</v>
      </c>
      <c r="F353" s="10">
        <v>42036</v>
      </c>
      <c r="G353" s="10">
        <v>44958</v>
      </c>
      <c r="H353" s="11">
        <v>9</v>
      </c>
      <c r="I353" s="20" t="s">
        <v>259</v>
      </c>
      <c r="J353" s="11" t="s">
        <v>261</v>
      </c>
      <c r="K353" s="11" t="s">
        <v>2960</v>
      </c>
      <c r="L353" s="11">
        <v>2</v>
      </c>
    </row>
    <row r="354" spans="1:12">
      <c r="A354" s="11" t="s">
        <v>604</v>
      </c>
      <c r="D354" s="11" t="s">
        <v>260</v>
      </c>
      <c r="E354" s="19" t="s">
        <v>854</v>
      </c>
      <c r="F354" s="10">
        <v>42036</v>
      </c>
      <c r="G354" s="10">
        <v>44958</v>
      </c>
      <c r="H354" s="11">
        <v>9</v>
      </c>
      <c r="I354" s="20" t="s">
        <v>259</v>
      </c>
      <c r="J354" s="11" t="s">
        <v>261</v>
      </c>
      <c r="K354" s="11" t="s">
        <v>2960</v>
      </c>
      <c r="L354" s="11">
        <v>2</v>
      </c>
    </row>
    <row r="355" spans="1:12">
      <c r="A355" s="11" t="s">
        <v>605</v>
      </c>
      <c r="D355" s="11" t="s">
        <v>260</v>
      </c>
      <c r="E355" s="19" t="s">
        <v>855</v>
      </c>
      <c r="F355" s="10">
        <v>42036</v>
      </c>
      <c r="G355" s="10">
        <v>44958</v>
      </c>
      <c r="H355" s="11">
        <v>9</v>
      </c>
      <c r="I355" s="20" t="s">
        <v>259</v>
      </c>
      <c r="J355" s="11" t="s">
        <v>261</v>
      </c>
      <c r="K355" s="11" t="s">
        <v>2960</v>
      </c>
      <c r="L355" s="11">
        <v>2</v>
      </c>
    </row>
    <row r="356" spans="1:12">
      <c r="A356" s="11" t="s">
        <v>606</v>
      </c>
      <c r="D356" s="11" t="s">
        <v>260</v>
      </c>
      <c r="E356" s="19" t="s">
        <v>856</v>
      </c>
      <c r="F356" s="10">
        <v>42036</v>
      </c>
      <c r="G356" s="10">
        <v>44958</v>
      </c>
      <c r="H356" s="11">
        <v>9</v>
      </c>
      <c r="I356" s="20" t="s">
        <v>259</v>
      </c>
      <c r="J356" s="11" t="s">
        <v>261</v>
      </c>
      <c r="K356" s="11" t="s">
        <v>2960</v>
      </c>
      <c r="L356" s="11">
        <v>2</v>
      </c>
    </row>
    <row r="357" spans="1:12">
      <c r="A357" s="11" t="s">
        <v>607</v>
      </c>
      <c r="D357" s="11" t="s">
        <v>260</v>
      </c>
      <c r="E357" s="19" t="s">
        <v>857</v>
      </c>
      <c r="F357" s="10">
        <v>42036</v>
      </c>
      <c r="G357" s="10">
        <v>44958</v>
      </c>
      <c r="H357" s="11">
        <v>9</v>
      </c>
      <c r="I357" s="20" t="s">
        <v>259</v>
      </c>
      <c r="J357" s="11" t="s">
        <v>261</v>
      </c>
      <c r="K357" s="11" t="s">
        <v>2960</v>
      </c>
      <c r="L357" s="11">
        <v>2</v>
      </c>
    </row>
    <row r="358" spans="1:12">
      <c r="A358" s="11" t="s">
        <v>608</v>
      </c>
      <c r="D358" s="11" t="s">
        <v>260</v>
      </c>
      <c r="E358" s="19" t="s">
        <v>858</v>
      </c>
      <c r="F358" s="10">
        <v>42036</v>
      </c>
      <c r="G358" s="10">
        <v>44958</v>
      </c>
      <c r="H358" s="11">
        <v>9</v>
      </c>
      <c r="I358" s="20" t="s">
        <v>259</v>
      </c>
      <c r="J358" s="11" t="s">
        <v>261</v>
      </c>
      <c r="K358" s="11" t="s">
        <v>2960</v>
      </c>
      <c r="L358" s="11">
        <v>2</v>
      </c>
    </row>
    <row r="359" spans="1:12">
      <c r="A359" s="11" t="s">
        <v>609</v>
      </c>
      <c r="D359" s="11" t="s">
        <v>260</v>
      </c>
      <c r="E359" s="19" t="s">
        <v>859</v>
      </c>
      <c r="F359" s="10">
        <v>42036</v>
      </c>
      <c r="G359" s="10">
        <v>44958</v>
      </c>
      <c r="H359" s="11">
        <v>9</v>
      </c>
      <c r="I359" s="20" t="s">
        <v>259</v>
      </c>
      <c r="J359" s="11" t="s">
        <v>261</v>
      </c>
      <c r="K359" s="11" t="s">
        <v>2960</v>
      </c>
      <c r="L359" s="11">
        <v>2</v>
      </c>
    </row>
    <row r="360" spans="1:12">
      <c r="A360" s="11" t="s">
        <v>610</v>
      </c>
      <c r="D360" s="11" t="s">
        <v>260</v>
      </c>
      <c r="E360" s="19" t="s">
        <v>860</v>
      </c>
      <c r="F360" s="10">
        <v>42036</v>
      </c>
      <c r="G360" s="10">
        <v>44958</v>
      </c>
      <c r="H360" s="11">
        <v>9</v>
      </c>
      <c r="I360" s="20" t="s">
        <v>259</v>
      </c>
      <c r="J360" s="11" t="s">
        <v>261</v>
      </c>
      <c r="K360" s="11" t="s">
        <v>2960</v>
      </c>
      <c r="L360" s="11">
        <v>2</v>
      </c>
    </row>
    <row r="361" spans="1:12">
      <c r="A361" s="11" t="s">
        <v>611</v>
      </c>
      <c r="D361" s="11" t="s">
        <v>260</v>
      </c>
      <c r="E361" s="19" t="s">
        <v>861</v>
      </c>
      <c r="F361" s="10">
        <v>42036</v>
      </c>
      <c r="G361" s="10">
        <v>44958</v>
      </c>
      <c r="H361" s="11">
        <v>9</v>
      </c>
      <c r="I361" s="20" t="s">
        <v>259</v>
      </c>
      <c r="J361" s="11" t="s">
        <v>261</v>
      </c>
      <c r="K361" s="11" t="s">
        <v>2960</v>
      </c>
      <c r="L361" s="11">
        <v>2</v>
      </c>
    </row>
    <row r="362" spans="1:12">
      <c r="A362" s="11" t="s">
        <v>612</v>
      </c>
      <c r="D362" s="11" t="s">
        <v>260</v>
      </c>
      <c r="E362" s="19" t="s">
        <v>862</v>
      </c>
      <c r="F362" s="10">
        <v>42036</v>
      </c>
      <c r="G362" s="10">
        <v>44958</v>
      </c>
      <c r="H362" s="11">
        <v>9</v>
      </c>
      <c r="I362" s="20" t="s">
        <v>259</v>
      </c>
      <c r="J362" s="11" t="s">
        <v>261</v>
      </c>
      <c r="K362" s="11" t="s">
        <v>2960</v>
      </c>
      <c r="L362" s="11">
        <v>2</v>
      </c>
    </row>
    <row r="363" spans="1:12">
      <c r="A363" s="11" t="s">
        <v>613</v>
      </c>
      <c r="D363" s="11" t="s">
        <v>260</v>
      </c>
      <c r="E363" s="19" t="s">
        <v>863</v>
      </c>
      <c r="F363" s="10">
        <v>42036</v>
      </c>
      <c r="G363" s="10">
        <v>44958</v>
      </c>
      <c r="H363" s="11">
        <v>9</v>
      </c>
      <c r="I363" s="20" t="s">
        <v>259</v>
      </c>
      <c r="J363" s="11" t="s">
        <v>261</v>
      </c>
      <c r="K363" s="11" t="s">
        <v>2960</v>
      </c>
      <c r="L363" s="11">
        <v>2</v>
      </c>
    </row>
    <row r="364" spans="1:12">
      <c r="A364" s="11" t="s">
        <v>614</v>
      </c>
      <c r="D364" s="11" t="s">
        <v>260</v>
      </c>
      <c r="E364" s="19" t="s">
        <v>864</v>
      </c>
      <c r="F364" s="10">
        <v>42036</v>
      </c>
      <c r="G364" s="10">
        <v>44958</v>
      </c>
      <c r="H364" s="11">
        <v>9</v>
      </c>
      <c r="I364" s="20" t="s">
        <v>259</v>
      </c>
      <c r="J364" s="11" t="s">
        <v>261</v>
      </c>
      <c r="K364" s="11" t="s">
        <v>2960</v>
      </c>
      <c r="L364" s="11">
        <v>2</v>
      </c>
    </row>
    <row r="365" spans="1:12">
      <c r="A365" s="11" t="s">
        <v>615</v>
      </c>
      <c r="D365" s="11" t="s">
        <v>260</v>
      </c>
      <c r="E365" s="19" t="s">
        <v>865</v>
      </c>
      <c r="F365" s="10">
        <v>42036</v>
      </c>
      <c r="G365" s="10">
        <v>44958</v>
      </c>
      <c r="H365" s="11">
        <v>9</v>
      </c>
      <c r="I365" s="20" t="s">
        <v>259</v>
      </c>
      <c r="J365" s="11" t="s">
        <v>261</v>
      </c>
      <c r="K365" s="11" t="s">
        <v>2960</v>
      </c>
      <c r="L365" s="11">
        <v>2</v>
      </c>
    </row>
    <row r="366" spans="1:12">
      <c r="A366" s="11" t="s">
        <v>616</v>
      </c>
      <c r="D366" s="11" t="s">
        <v>260</v>
      </c>
      <c r="E366" s="19" t="s">
        <v>866</v>
      </c>
      <c r="F366" s="10">
        <v>42036</v>
      </c>
      <c r="G366" s="10">
        <v>44958</v>
      </c>
      <c r="H366" s="11">
        <v>9</v>
      </c>
      <c r="I366" s="20" t="s">
        <v>259</v>
      </c>
      <c r="J366" s="11" t="s">
        <v>261</v>
      </c>
      <c r="K366" s="11" t="s">
        <v>2960</v>
      </c>
      <c r="L366" s="11">
        <v>2</v>
      </c>
    </row>
    <row r="367" spans="1:12">
      <c r="A367" s="11" t="s">
        <v>617</v>
      </c>
      <c r="D367" s="11" t="s">
        <v>260</v>
      </c>
      <c r="E367" s="19" t="s">
        <v>867</v>
      </c>
      <c r="F367" s="10">
        <v>42036</v>
      </c>
      <c r="G367" s="10">
        <v>44958</v>
      </c>
      <c r="H367" s="11">
        <v>9</v>
      </c>
      <c r="I367" s="20" t="s">
        <v>259</v>
      </c>
      <c r="J367" s="11" t="s">
        <v>261</v>
      </c>
      <c r="K367" s="11" t="s">
        <v>2960</v>
      </c>
      <c r="L367" s="11">
        <v>2</v>
      </c>
    </row>
    <row r="368" spans="1:12">
      <c r="A368" s="11" t="s">
        <v>618</v>
      </c>
      <c r="D368" s="11" t="s">
        <v>260</v>
      </c>
      <c r="E368" s="19" t="s">
        <v>868</v>
      </c>
      <c r="F368" s="10">
        <v>42036</v>
      </c>
      <c r="G368" s="10">
        <v>44958</v>
      </c>
      <c r="H368" s="11">
        <v>9</v>
      </c>
      <c r="I368" s="20" t="s">
        <v>259</v>
      </c>
      <c r="J368" s="11" t="s">
        <v>261</v>
      </c>
      <c r="K368" s="11" t="s">
        <v>2960</v>
      </c>
      <c r="L368" s="11">
        <v>2</v>
      </c>
    </row>
    <row r="369" spans="1:12">
      <c r="A369" s="11" t="s">
        <v>619</v>
      </c>
      <c r="D369" s="11" t="s">
        <v>260</v>
      </c>
      <c r="E369" s="19" t="s">
        <v>869</v>
      </c>
      <c r="F369" s="10">
        <v>42036</v>
      </c>
      <c r="G369" s="10">
        <v>44958</v>
      </c>
      <c r="H369" s="11">
        <v>9</v>
      </c>
      <c r="I369" s="20" t="s">
        <v>259</v>
      </c>
      <c r="J369" s="11" t="s">
        <v>261</v>
      </c>
      <c r="K369" s="11" t="s">
        <v>2960</v>
      </c>
      <c r="L369" s="11">
        <v>2</v>
      </c>
    </row>
    <row r="370" spans="1:12">
      <c r="A370" s="11" t="s">
        <v>620</v>
      </c>
      <c r="D370" s="11" t="s">
        <v>260</v>
      </c>
      <c r="E370" s="19" t="s">
        <v>870</v>
      </c>
      <c r="F370" s="10">
        <v>42036</v>
      </c>
      <c r="G370" s="10">
        <v>44958</v>
      </c>
      <c r="H370" s="11">
        <v>9</v>
      </c>
      <c r="I370" s="20" t="s">
        <v>259</v>
      </c>
      <c r="J370" s="11" t="s">
        <v>261</v>
      </c>
      <c r="K370" s="11" t="s">
        <v>2960</v>
      </c>
      <c r="L370" s="11">
        <v>2</v>
      </c>
    </row>
    <row r="371" spans="1:12">
      <c r="A371" s="11" t="s">
        <v>621</v>
      </c>
      <c r="D371" s="11" t="s">
        <v>260</v>
      </c>
      <c r="E371" s="19" t="s">
        <v>871</v>
      </c>
      <c r="F371" s="10">
        <v>42036</v>
      </c>
      <c r="G371" s="10">
        <v>44958</v>
      </c>
      <c r="H371" s="11">
        <v>9</v>
      </c>
      <c r="I371" s="20" t="s">
        <v>259</v>
      </c>
      <c r="J371" s="11" t="s">
        <v>261</v>
      </c>
      <c r="K371" s="11" t="s">
        <v>2960</v>
      </c>
      <c r="L371" s="11">
        <v>2</v>
      </c>
    </row>
    <row r="372" spans="1:12">
      <c r="A372" s="11" t="s">
        <v>622</v>
      </c>
      <c r="D372" s="11" t="s">
        <v>260</v>
      </c>
      <c r="E372" s="19" t="s">
        <v>872</v>
      </c>
      <c r="F372" s="10">
        <v>42036</v>
      </c>
      <c r="G372" s="10">
        <v>44958</v>
      </c>
      <c r="H372" s="11">
        <v>9</v>
      </c>
      <c r="I372" s="20" t="s">
        <v>259</v>
      </c>
      <c r="J372" s="11" t="s">
        <v>261</v>
      </c>
      <c r="K372" s="11" t="s">
        <v>2960</v>
      </c>
      <c r="L372" s="11">
        <v>2</v>
      </c>
    </row>
    <row r="373" spans="1:12">
      <c r="A373" s="11" t="s">
        <v>623</v>
      </c>
      <c r="D373" s="11" t="s">
        <v>260</v>
      </c>
      <c r="E373" s="19" t="s">
        <v>873</v>
      </c>
      <c r="F373" s="10">
        <v>42036</v>
      </c>
      <c r="G373" s="10">
        <v>44958</v>
      </c>
      <c r="H373" s="11">
        <v>9</v>
      </c>
      <c r="I373" s="20" t="s">
        <v>259</v>
      </c>
      <c r="J373" s="11" t="s">
        <v>261</v>
      </c>
      <c r="K373" s="11" t="s">
        <v>2960</v>
      </c>
      <c r="L373" s="11">
        <v>2</v>
      </c>
    </row>
    <row r="374" spans="1:12">
      <c r="A374" s="11" t="s">
        <v>624</v>
      </c>
      <c r="D374" s="11" t="s">
        <v>260</v>
      </c>
      <c r="E374" s="19" t="s">
        <v>874</v>
      </c>
      <c r="F374" s="10">
        <v>42036</v>
      </c>
      <c r="G374" s="10">
        <v>44958</v>
      </c>
      <c r="H374" s="11">
        <v>9</v>
      </c>
      <c r="I374" s="20" t="s">
        <v>259</v>
      </c>
      <c r="J374" s="11" t="s">
        <v>261</v>
      </c>
      <c r="K374" s="11" t="s">
        <v>2960</v>
      </c>
      <c r="L374" s="11">
        <v>2</v>
      </c>
    </row>
    <row r="375" spans="1:12">
      <c r="A375" s="11" t="s">
        <v>625</v>
      </c>
      <c r="D375" s="11" t="s">
        <v>260</v>
      </c>
      <c r="E375" s="19" t="s">
        <v>875</v>
      </c>
      <c r="F375" s="10">
        <v>42036</v>
      </c>
      <c r="G375" s="10">
        <v>44958</v>
      </c>
      <c r="H375" s="11">
        <v>9</v>
      </c>
      <c r="I375" s="20" t="s">
        <v>259</v>
      </c>
      <c r="J375" s="11" t="s">
        <v>261</v>
      </c>
      <c r="K375" s="11" t="s">
        <v>2960</v>
      </c>
      <c r="L375" s="11">
        <v>2</v>
      </c>
    </row>
    <row r="376" spans="1:12">
      <c r="A376" s="11" t="s">
        <v>626</v>
      </c>
      <c r="D376" s="11" t="s">
        <v>260</v>
      </c>
      <c r="E376" s="19" t="s">
        <v>876</v>
      </c>
      <c r="F376" s="10">
        <v>42036</v>
      </c>
      <c r="G376" s="10">
        <v>44958</v>
      </c>
      <c r="H376" s="11">
        <v>9</v>
      </c>
      <c r="I376" s="20" t="s">
        <v>259</v>
      </c>
      <c r="J376" s="11" t="s">
        <v>261</v>
      </c>
      <c r="K376" s="11" t="s">
        <v>2960</v>
      </c>
      <c r="L376" s="11">
        <v>2</v>
      </c>
    </row>
    <row r="377" spans="1:12">
      <c r="A377" s="11" t="s">
        <v>627</v>
      </c>
      <c r="D377" s="11" t="s">
        <v>260</v>
      </c>
      <c r="E377" s="19" t="s">
        <v>877</v>
      </c>
      <c r="F377" s="10">
        <v>42036</v>
      </c>
      <c r="G377" s="10">
        <v>44958</v>
      </c>
      <c r="H377" s="11">
        <v>9</v>
      </c>
      <c r="I377" s="20" t="s">
        <v>259</v>
      </c>
      <c r="J377" s="11" t="s">
        <v>261</v>
      </c>
      <c r="K377" s="11" t="s">
        <v>2960</v>
      </c>
      <c r="L377" s="11">
        <v>2</v>
      </c>
    </row>
    <row r="378" spans="1:12">
      <c r="A378" s="11" t="s">
        <v>628</v>
      </c>
      <c r="D378" s="11" t="s">
        <v>260</v>
      </c>
      <c r="E378" s="19" t="s">
        <v>878</v>
      </c>
      <c r="F378" s="10">
        <v>42036</v>
      </c>
      <c r="G378" s="10">
        <v>44958</v>
      </c>
      <c r="H378" s="11">
        <v>9</v>
      </c>
      <c r="I378" s="20" t="s">
        <v>259</v>
      </c>
      <c r="J378" s="11" t="s">
        <v>261</v>
      </c>
      <c r="K378" s="11" t="s">
        <v>2960</v>
      </c>
      <c r="L378" s="11">
        <v>2</v>
      </c>
    </row>
    <row r="379" spans="1:12">
      <c r="A379" s="11" t="s">
        <v>629</v>
      </c>
      <c r="D379" s="11" t="s">
        <v>260</v>
      </c>
      <c r="E379" s="19" t="s">
        <v>879</v>
      </c>
      <c r="F379" s="10">
        <v>42036</v>
      </c>
      <c r="G379" s="10">
        <v>44958</v>
      </c>
      <c r="H379" s="11">
        <v>9</v>
      </c>
      <c r="I379" s="20" t="s">
        <v>259</v>
      </c>
      <c r="J379" s="11" t="s">
        <v>261</v>
      </c>
      <c r="K379" s="11" t="s">
        <v>2960</v>
      </c>
      <c r="L379" s="11">
        <v>2</v>
      </c>
    </row>
    <row r="380" spans="1:12">
      <c r="A380" s="11" t="s">
        <v>630</v>
      </c>
      <c r="D380" s="11" t="s">
        <v>260</v>
      </c>
      <c r="E380" s="19" t="s">
        <v>880</v>
      </c>
      <c r="F380" s="10">
        <v>42036</v>
      </c>
      <c r="G380" s="10">
        <v>44958</v>
      </c>
      <c r="H380" s="11">
        <v>9</v>
      </c>
      <c r="I380" s="20" t="s">
        <v>259</v>
      </c>
      <c r="J380" s="11" t="s">
        <v>261</v>
      </c>
      <c r="K380" s="11" t="s">
        <v>2960</v>
      </c>
      <c r="L380" s="11">
        <v>2</v>
      </c>
    </row>
    <row r="381" spans="1:12">
      <c r="A381" s="11" t="s">
        <v>631</v>
      </c>
      <c r="D381" s="11" t="s">
        <v>260</v>
      </c>
      <c r="E381" s="19" t="s">
        <v>881</v>
      </c>
      <c r="F381" s="10">
        <v>42036</v>
      </c>
      <c r="G381" s="10">
        <v>44958</v>
      </c>
      <c r="H381" s="11">
        <v>9</v>
      </c>
      <c r="I381" s="20" t="s">
        <v>259</v>
      </c>
      <c r="J381" s="11" t="s">
        <v>261</v>
      </c>
      <c r="K381" s="11" t="s">
        <v>2960</v>
      </c>
      <c r="L381" s="11">
        <v>2</v>
      </c>
    </row>
    <row r="382" spans="1:12">
      <c r="A382" s="11" t="s">
        <v>632</v>
      </c>
      <c r="D382" s="11" t="s">
        <v>260</v>
      </c>
      <c r="E382" s="19" t="s">
        <v>882</v>
      </c>
      <c r="F382" s="10">
        <v>42036</v>
      </c>
      <c r="G382" s="10">
        <v>44958</v>
      </c>
      <c r="H382" s="11">
        <v>9</v>
      </c>
      <c r="I382" s="20" t="s">
        <v>259</v>
      </c>
      <c r="J382" s="11" t="s">
        <v>261</v>
      </c>
      <c r="K382" s="11" t="s">
        <v>2960</v>
      </c>
      <c r="L382" s="11">
        <v>2</v>
      </c>
    </row>
    <row r="383" spans="1:12">
      <c r="A383" s="11" t="s">
        <v>633</v>
      </c>
      <c r="D383" s="11" t="s">
        <v>260</v>
      </c>
      <c r="E383" s="19" t="s">
        <v>883</v>
      </c>
      <c r="F383" s="10">
        <v>42036</v>
      </c>
      <c r="G383" s="10">
        <v>44958</v>
      </c>
      <c r="H383" s="11">
        <v>9</v>
      </c>
      <c r="I383" s="20" t="s">
        <v>259</v>
      </c>
      <c r="J383" s="11" t="s">
        <v>261</v>
      </c>
      <c r="K383" s="11" t="s">
        <v>2960</v>
      </c>
      <c r="L383" s="11">
        <v>2</v>
      </c>
    </row>
    <row r="384" spans="1:12">
      <c r="A384" s="11" t="s">
        <v>634</v>
      </c>
      <c r="D384" s="11" t="s">
        <v>260</v>
      </c>
      <c r="E384" s="19" t="s">
        <v>884</v>
      </c>
      <c r="F384" s="10">
        <v>42036</v>
      </c>
      <c r="G384" s="10">
        <v>44958</v>
      </c>
      <c r="H384" s="11">
        <v>9</v>
      </c>
      <c r="I384" s="20" t="s">
        <v>259</v>
      </c>
      <c r="J384" s="11" t="s">
        <v>261</v>
      </c>
      <c r="K384" s="11" t="s">
        <v>2960</v>
      </c>
      <c r="L384" s="11">
        <v>2</v>
      </c>
    </row>
    <row r="385" spans="1:12">
      <c r="A385" s="11" t="s">
        <v>635</v>
      </c>
      <c r="D385" s="11" t="s">
        <v>260</v>
      </c>
      <c r="E385" s="19" t="s">
        <v>885</v>
      </c>
      <c r="F385" s="10">
        <v>42036</v>
      </c>
      <c r="G385" s="10">
        <v>44958</v>
      </c>
      <c r="H385" s="11">
        <v>9</v>
      </c>
      <c r="I385" s="20" t="s">
        <v>259</v>
      </c>
      <c r="J385" s="11" t="s">
        <v>261</v>
      </c>
      <c r="K385" s="11" t="s">
        <v>2960</v>
      </c>
      <c r="L385" s="11">
        <v>2</v>
      </c>
    </row>
    <row r="386" spans="1:12">
      <c r="A386" s="11" t="s">
        <v>636</v>
      </c>
      <c r="D386" s="11" t="s">
        <v>260</v>
      </c>
      <c r="E386" s="19" t="s">
        <v>886</v>
      </c>
      <c r="F386" s="10">
        <v>42036</v>
      </c>
      <c r="G386" s="10">
        <v>44958</v>
      </c>
      <c r="H386" s="11">
        <v>9</v>
      </c>
      <c r="I386" s="20" t="s">
        <v>259</v>
      </c>
      <c r="J386" s="11" t="s">
        <v>261</v>
      </c>
      <c r="K386" s="11" t="s">
        <v>2960</v>
      </c>
      <c r="L386" s="11">
        <v>2</v>
      </c>
    </row>
    <row r="387" spans="1:12">
      <c r="A387" s="11" t="s">
        <v>637</v>
      </c>
      <c r="D387" s="11" t="s">
        <v>260</v>
      </c>
      <c r="E387" s="19" t="s">
        <v>887</v>
      </c>
      <c r="F387" s="10">
        <v>42036</v>
      </c>
      <c r="G387" s="10">
        <v>44958</v>
      </c>
      <c r="H387" s="11">
        <v>9</v>
      </c>
      <c r="I387" s="20" t="s">
        <v>259</v>
      </c>
      <c r="J387" s="11" t="s">
        <v>261</v>
      </c>
      <c r="K387" s="11" t="s">
        <v>2960</v>
      </c>
      <c r="L387" s="11">
        <v>2</v>
      </c>
    </row>
    <row r="388" spans="1:12">
      <c r="A388" s="11" t="s">
        <v>638</v>
      </c>
      <c r="D388" s="11" t="s">
        <v>260</v>
      </c>
      <c r="E388" s="19" t="s">
        <v>888</v>
      </c>
      <c r="F388" s="10">
        <v>42036</v>
      </c>
      <c r="G388" s="10">
        <v>44958</v>
      </c>
      <c r="H388" s="11">
        <v>9</v>
      </c>
      <c r="I388" s="20" t="s">
        <v>259</v>
      </c>
      <c r="J388" s="11" t="s">
        <v>261</v>
      </c>
      <c r="K388" s="11" t="s">
        <v>2960</v>
      </c>
      <c r="L388" s="11">
        <v>2</v>
      </c>
    </row>
    <row r="389" spans="1:12">
      <c r="A389" s="11" t="s">
        <v>639</v>
      </c>
      <c r="D389" s="11" t="s">
        <v>260</v>
      </c>
      <c r="E389" s="19" t="s">
        <v>889</v>
      </c>
      <c r="F389" s="10">
        <v>42036</v>
      </c>
      <c r="G389" s="10">
        <v>44958</v>
      </c>
      <c r="H389" s="11">
        <v>9</v>
      </c>
      <c r="I389" s="20" t="s">
        <v>259</v>
      </c>
      <c r="J389" s="11" t="s">
        <v>261</v>
      </c>
      <c r="K389" s="11" t="s">
        <v>2960</v>
      </c>
      <c r="L389" s="11">
        <v>2</v>
      </c>
    </row>
    <row r="390" spans="1:12">
      <c r="A390" s="11" t="s">
        <v>640</v>
      </c>
      <c r="D390" s="11" t="s">
        <v>260</v>
      </c>
      <c r="E390" s="19" t="s">
        <v>890</v>
      </c>
      <c r="F390" s="10">
        <v>42036</v>
      </c>
      <c r="G390" s="10">
        <v>44958</v>
      </c>
      <c r="H390" s="11">
        <v>9</v>
      </c>
      <c r="I390" s="20" t="s">
        <v>259</v>
      </c>
      <c r="J390" s="11" t="s">
        <v>261</v>
      </c>
      <c r="K390" s="11" t="s">
        <v>2960</v>
      </c>
      <c r="L390" s="11">
        <v>2</v>
      </c>
    </row>
    <row r="391" spans="1:12">
      <c r="A391" s="11" t="s">
        <v>641</v>
      </c>
      <c r="D391" s="11" t="s">
        <v>260</v>
      </c>
      <c r="E391" s="19" t="s">
        <v>891</v>
      </c>
      <c r="F391" s="10">
        <v>42036</v>
      </c>
      <c r="G391" s="10">
        <v>44958</v>
      </c>
      <c r="H391" s="11">
        <v>9</v>
      </c>
      <c r="I391" s="20" t="s">
        <v>259</v>
      </c>
      <c r="J391" s="11" t="s">
        <v>261</v>
      </c>
      <c r="K391" s="11" t="s">
        <v>2960</v>
      </c>
      <c r="L391" s="11">
        <v>2</v>
      </c>
    </row>
    <row r="392" spans="1:12">
      <c r="A392" s="11" t="s">
        <v>642</v>
      </c>
      <c r="D392" s="11" t="s">
        <v>260</v>
      </c>
      <c r="E392" s="19" t="s">
        <v>892</v>
      </c>
      <c r="F392" s="10">
        <v>42036</v>
      </c>
      <c r="G392" s="10">
        <v>44958</v>
      </c>
      <c r="H392" s="11">
        <v>9</v>
      </c>
      <c r="I392" s="20" t="s">
        <v>259</v>
      </c>
      <c r="J392" s="11" t="s">
        <v>261</v>
      </c>
      <c r="K392" s="11" t="s">
        <v>2960</v>
      </c>
      <c r="L392" s="11">
        <v>2</v>
      </c>
    </row>
    <row r="393" spans="1:12">
      <c r="A393" s="11" t="s">
        <v>643</v>
      </c>
      <c r="D393" s="11" t="s">
        <v>260</v>
      </c>
      <c r="E393" s="19" t="s">
        <v>893</v>
      </c>
      <c r="F393" s="10">
        <v>42036</v>
      </c>
      <c r="G393" s="10">
        <v>44958</v>
      </c>
      <c r="H393" s="11">
        <v>9</v>
      </c>
      <c r="I393" s="20" t="s">
        <v>259</v>
      </c>
      <c r="J393" s="11" t="s">
        <v>261</v>
      </c>
      <c r="K393" s="11" t="s">
        <v>2960</v>
      </c>
      <c r="L393" s="11">
        <v>2</v>
      </c>
    </row>
    <row r="394" spans="1:12">
      <c r="A394" s="11" t="s">
        <v>644</v>
      </c>
      <c r="D394" s="11" t="s">
        <v>260</v>
      </c>
      <c r="E394" s="19" t="s">
        <v>894</v>
      </c>
      <c r="F394" s="10">
        <v>42036</v>
      </c>
      <c r="G394" s="10">
        <v>44958</v>
      </c>
      <c r="H394" s="11">
        <v>9</v>
      </c>
      <c r="I394" s="20" t="s">
        <v>259</v>
      </c>
      <c r="J394" s="11" t="s">
        <v>261</v>
      </c>
      <c r="K394" s="11" t="s">
        <v>2960</v>
      </c>
      <c r="L394" s="11">
        <v>2</v>
      </c>
    </row>
    <row r="395" spans="1:12">
      <c r="A395" s="11" t="s">
        <v>645</v>
      </c>
      <c r="D395" s="11" t="s">
        <v>260</v>
      </c>
      <c r="E395" s="19" t="s">
        <v>895</v>
      </c>
      <c r="F395" s="10">
        <v>42036</v>
      </c>
      <c r="G395" s="10">
        <v>44958</v>
      </c>
      <c r="H395" s="11">
        <v>9</v>
      </c>
      <c r="I395" s="20" t="s">
        <v>259</v>
      </c>
      <c r="J395" s="11" t="s">
        <v>261</v>
      </c>
      <c r="K395" s="11" t="s">
        <v>2960</v>
      </c>
      <c r="L395" s="11">
        <v>2</v>
      </c>
    </row>
    <row r="396" spans="1:12">
      <c r="A396" s="11" t="s">
        <v>646</v>
      </c>
      <c r="D396" s="11" t="s">
        <v>260</v>
      </c>
      <c r="E396" s="19" t="s">
        <v>896</v>
      </c>
      <c r="F396" s="10">
        <v>42036</v>
      </c>
      <c r="G396" s="10">
        <v>44958</v>
      </c>
      <c r="H396" s="11">
        <v>9</v>
      </c>
      <c r="I396" s="20" t="s">
        <v>259</v>
      </c>
      <c r="J396" s="11" t="s">
        <v>261</v>
      </c>
      <c r="K396" s="11" t="s">
        <v>2960</v>
      </c>
      <c r="L396" s="11">
        <v>2</v>
      </c>
    </row>
    <row r="397" spans="1:12">
      <c r="A397" s="11" t="s">
        <v>647</v>
      </c>
      <c r="D397" s="11" t="s">
        <v>260</v>
      </c>
      <c r="E397" s="19" t="s">
        <v>897</v>
      </c>
      <c r="F397" s="10">
        <v>42036</v>
      </c>
      <c r="G397" s="10">
        <v>44958</v>
      </c>
      <c r="H397" s="11">
        <v>9</v>
      </c>
      <c r="I397" s="20" t="s">
        <v>259</v>
      </c>
      <c r="J397" s="11" t="s">
        <v>261</v>
      </c>
      <c r="K397" s="11" t="s">
        <v>2960</v>
      </c>
      <c r="L397" s="11">
        <v>2</v>
      </c>
    </row>
    <row r="398" spans="1:12">
      <c r="A398" s="11" t="s">
        <v>648</v>
      </c>
      <c r="D398" s="11" t="s">
        <v>260</v>
      </c>
      <c r="E398" s="19" t="s">
        <v>898</v>
      </c>
      <c r="F398" s="10">
        <v>42036</v>
      </c>
      <c r="G398" s="10">
        <v>44958</v>
      </c>
      <c r="H398" s="11">
        <v>9</v>
      </c>
      <c r="I398" s="20" t="s">
        <v>259</v>
      </c>
      <c r="J398" s="11" t="s">
        <v>261</v>
      </c>
      <c r="K398" s="11" t="s">
        <v>2960</v>
      </c>
      <c r="L398" s="11">
        <v>2</v>
      </c>
    </row>
    <row r="399" spans="1:12">
      <c r="A399" s="11" t="s">
        <v>649</v>
      </c>
      <c r="D399" s="11" t="s">
        <v>260</v>
      </c>
      <c r="E399" s="19" t="s">
        <v>899</v>
      </c>
      <c r="F399" s="10">
        <v>42036</v>
      </c>
      <c r="G399" s="10">
        <v>44958</v>
      </c>
      <c r="H399" s="11">
        <v>9</v>
      </c>
      <c r="I399" s="20" t="s">
        <v>259</v>
      </c>
      <c r="J399" s="11" t="s">
        <v>261</v>
      </c>
      <c r="K399" s="11" t="s">
        <v>2960</v>
      </c>
      <c r="L399" s="11">
        <v>2</v>
      </c>
    </row>
    <row r="400" spans="1:12">
      <c r="A400" s="11" t="s">
        <v>650</v>
      </c>
      <c r="D400" s="11" t="s">
        <v>260</v>
      </c>
      <c r="E400" s="19" t="s">
        <v>900</v>
      </c>
      <c r="F400" s="10">
        <v>42036</v>
      </c>
      <c r="G400" s="10">
        <v>44958</v>
      </c>
      <c r="H400" s="11">
        <v>9</v>
      </c>
      <c r="I400" s="20" t="s">
        <v>259</v>
      </c>
      <c r="J400" s="11" t="s">
        <v>261</v>
      </c>
      <c r="K400" s="11" t="s">
        <v>2960</v>
      </c>
      <c r="L400" s="11">
        <v>2</v>
      </c>
    </row>
    <row r="401" spans="1:12">
      <c r="A401" s="11" t="s">
        <v>651</v>
      </c>
      <c r="D401" s="11" t="s">
        <v>260</v>
      </c>
      <c r="E401" s="19" t="s">
        <v>901</v>
      </c>
      <c r="F401" s="10">
        <v>42036</v>
      </c>
      <c r="G401" s="10">
        <v>44958</v>
      </c>
      <c r="H401" s="11">
        <v>9</v>
      </c>
      <c r="I401" s="20" t="s">
        <v>259</v>
      </c>
      <c r="J401" s="11" t="s">
        <v>261</v>
      </c>
      <c r="K401" s="11" t="s">
        <v>2960</v>
      </c>
      <c r="L401" s="11">
        <v>2</v>
      </c>
    </row>
    <row r="402" spans="1:12">
      <c r="A402" s="11" t="s">
        <v>652</v>
      </c>
      <c r="D402" s="11" t="s">
        <v>260</v>
      </c>
      <c r="E402" s="19" t="s">
        <v>902</v>
      </c>
      <c r="F402" s="10">
        <v>42036</v>
      </c>
      <c r="G402" s="10">
        <v>44958</v>
      </c>
      <c r="H402" s="11">
        <v>9</v>
      </c>
      <c r="I402" s="20" t="s">
        <v>259</v>
      </c>
      <c r="J402" s="11" t="s">
        <v>261</v>
      </c>
      <c r="K402" s="11" t="s">
        <v>2960</v>
      </c>
      <c r="L402" s="11">
        <v>2</v>
      </c>
    </row>
    <row r="403" spans="1:12">
      <c r="A403" s="11" t="s">
        <v>653</v>
      </c>
      <c r="D403" s="11" t="s">
        <v>260</v>
      </c>
      <c r="E403" s="19" t="s">
        <v>903</v>
      </c>
      <c r="F403" s="10">
        <v>42036</v>
      </c>
      <c r="G403" s="10">
        <v>44958</v>
      </c>
      <c r="H403" s="11">
        <v>9</v>
      </c>
      <c r="I403" s="20" t="s">
        <v>259</v>
      </c>
      <c r="J403" s="11" t="s">
        <v>261</v>
      </c>
      <c r="K403" s="11" t="s">
        <v>2960</v>
      </c>
      <c r="L403" s="11">
        <v>2</v>
      </c>
    </row>
    <row r="404" spans="1:12">
      <c r="A404" s="11" t="s">
        <v>654</v>
      </c>
      <c r="D404" s="11" t="s">
        <v>260</v>
      </c>
      <c r="E404" s="19" t="s">
        <v>904</v>
      </c>
      <c r="F404" s="10">
        <v>42036</v>
      </c>
      <c r="G404" s="10">
        <v>44958</v>
      </c>
      <c r="H404" s="11">
        <v>9</v>
      </c>
      <c r="I404" s="20" t="s">
        <v>259</v>
      </c>
      <c r="J404" s="11" t="s">
        <v>261</v>
      </c>
      <c r="K404" s="11" t="s">
        <v>2960</v>
      </c>
      <c r="L404" s="11">
        <v>2</v>
      </c>
    </row>
    <row r="405" spans="1:12">
      <c r="A405" s="11" t="s">
        <v>655</v>
      </c>
      <c r="D405" s="11" t="s">
        <v>260</v>
      </c>
      <c r="E405" s="19" t="s">
        <v>905</v>
      </c>
      <c r="F405" s="10">
        <v>42036</v>
      </c>
      <c r="G405" s="10">
        <v>44958</v>
      </c>
      <c r="H405" s="11">
        <v>9</v>
      </c>
      <c r="I405" s="20" t="s">
        <v>259</v>
      </c>
      <c r="J405" s="11" t="s">
        <v>261</v>
      </c>
      <c r="K405" s="11" t="s">
        <v>2960</v>
      </c>
      <c r="L405" s="11">
        <v>2</v>
      </c>
    </row>
    <row r="406" spans="1:12">
      <c r="A406" s="11" t="s">
        <v>656</v>
      </c>
      <c r="D406" s="11" t="s">
        <v>260</v>
      </c>
      <c r="E406" s="19" t="s">
        <v>906</v>
      </c>
      <c r="F406" s="10">
        <v>42036</v>
      </c>
      <c r="G406" s="10">
        <v>44958</v>
      </c>
      <c r="H406" s="11">
        <v>9</v>
      </c>
      <c r="I406" s="20" t="s">
        <v>259</v>
      </c>
      <c r="J406" s="11" t="s">
        <v>261</v>
      </c>
      <c r="K406" s="11" t="s">
        <v>2960</v>
      </c>
      <c r="L406" s="11">
        <v>2</v>
      </c>
    </row>
    <row r="407" spans="1:12">
      <c r="A407" s="11" t="s">
        <v>657</v>
      </c>
      <c r="D407" s="11" t="s">
        <v>260</v>
      </c>
      <c r="E407" s="19" t="s">
        <v>907</v>
      </c>
      <c r="F407" s="10">
        <v>42036</v>
      </c>
      <c r="G407" s="10">
        <v>44958</v>
      </c>
      <c r="H407" s="11">
        <v>9</v>
      </c>
      <c r="I407" s="20" t="s">
        <v>259</v>
      </c>
      <c r="J407" s="11" t="s">
        <v>261</v>
      </c>
      <c r="K407" s="11" t="s">
        <v>2960</v>
      </c>
      <c r="L407" s="11">
        <v>2</v>
      </c>
    </row>
    <row r="408" spans="1:12">
      <c r="A408" s="11" t="s">
        <v>658</v>
      </c>
      <c r="D408" s="11" t="s">
        <v>260</v>
      </c>
      <c r="E408" s="19" t="s">
        <v>908</v>
      </c>
      <c r="F408" s="10">
        <v>42036</v>
      </c>
      <c r="G408" s="10">
        <v>44958</v>
      </c>
      <c r="H408" s="11">
        <v>9</v>
      </c>
      <c r="I408" s="20" t="s">
        <v>259</v>
      </c>
      <c r="J408" s="11" t="s">
        <v>261</v>
      </c>
      <c r="K408" s="11" t="s">
        <v>2960</v>
      </c>
      <c r="L408" s="11">
        <v>2</v>
      </c>
    </row>
    <row r="409" spans="1:12">
      <c r="A409" s="11" t="s">
        <v>659</v>
      </c>
      <c r="D409" s="11" t="s">
        <v>260</v>
      </c>
      <c r="E409" s="19" t="s">
        <v>909</v>
      </c>
      <c r="F409" s="10">
        <v>42036</v>
      </c>
      <c r="G409" s="10">
        <v>44958</v>
      </c>
      <c r="H409" s="11">
        <v>9</v>
      </c>
      <c r="I409" s="20" t="s">
        <v>259</v>
      </c>
      <c r="J409" s="11" t="s">
        <v>261</v>
      </c>
      <c r="K409" s="11" t="s">
        <v>2960</v>
      </c>
      <c r="L409" s="11">
        <v>2</v>
      </c>
    </row>
    <row r="410" spans="1:12">
      <c r="A410" s="11" t="s">
        <v>660</v>
      </c>
      <c r="D410" s="11" t="s">
        <v>260</v>
      </c>
      <c r="E410" s="19" t="s">
        <v>910</v>
      </c>
      <c r="F410" s="10">
        <v>42036</v>
      </c>
      <c r="G410" s="10">
        <v>44958</v>
      </c>
      <c r="H410" s="11">
        <v>9</v>
      </c>
      <c r="I410" s="20" t="s">
        <v>259</v>
      </c>
      <c r="J410" s="11" t="s">
        <v>261</v>
      </c>
      <c r="K410" s="11" t="s">
        <v>2960</v>
      </c>
      <c r="L410" s="11">
        <v>2</v>
      </c>
    </row>
    <row r="411" spans="1:12">
      <c r="A411" s="11" t="s">
        <v>661</v>
      </c>
      <c r="D411" s="11" t="s">
        <v>260</v>
      </c>
      <c r="E411" s="19" t="s">
        <v>911</v>
      </c>
      <c r="F411" s="10">
        <v>42036</v>
      </c>
      <c r="G411" s="10">
        <v>44958</v>
      </c>
      <c r="H411" s="11">
        <v>9</v>
      </c>
      <c r="I411" s="20" t="s">
        <v>259</v>
      </c>
      <c r="J411" s="11" t="s">
        <v>261</v>
      </c>
      <c r="K411" s="11" t="s">
        <v>2960</v>
      </c>
      <c r="L411" s="11">
        <v>2</v>
      </c>
    </row>
    <row r="412" spans="1:12">
      <c r="A412" s="11" t="s">
        <v>662</v>
      </c>
      <c r="D412" s="11" t="s">
        <v>260</v>
      </c>
      <c r="E412" s="19" t="s">
        <v>912</v>
      </c>
      <c r="F412" s="10">
        <v>42036</v>
      </c>
      <c r="G412" s="10">
        <v>44958</v>
      </c>
      <c r="H412" s="11">
        <v>9</v>
      </c>
      <c r="I412" s="20" t="s">
        <v>259</v>
      </c>
      <c r="J412" s="11" t="s">
        <v>261</v>
      </c>
      <c r="K412" s="11" t="s">
        <v>2960</v>
      </c>
      <c r="L412" s="11">
        <v>2</v>
      </c>
    </row>
    <row r="413" spans="1:12">
      <c r="A413" s="11" t="s">
        <v>663</v>
      </c>
      <c r="D413" s="11" t="s">
        <v>260</v>
      </c>
      <c r="E413" s="19" t="s">
        <v>913</v>
      </c>
      <c r="F413" s="10">
        <v>42036</v>
      </c>
      <c r="G413" s="10">
        <v>44958</v>
      </c>
      <c r="H413" s="11">
        <v>9</v>
      </c>
      <c r="I413" s="20" t="s">
        <v>259</v>
      </c>
      <c r="J413" s="11" t="s">
        <v>261</v>
      </c>
      <c r="K413" s="11" t="s">
        <v>2960</v>
      </c>
      <c r="L413" s="11">
        <v>2</v>
      </c>
    </row>
    <row r="414" spans="1:12">
      <c r="A414" s="11" t="s">
        <v>664</v>
      </c>
      <c r="D414" s="11" t="s">
        <v>260</v>
      </c>
      <c r="E414" s="19" t="s">
        <v>914</v>
      </c>
      <c r="F414" s="10">
        <v>42036</v>
      </c>
      <c r="G414" s="10">
        <v>44958</v>
      </c>
      <c r="H414" s="11">
        <v>9</v>
      </c>
      <c r="I414" s="20" t="s">
        <v>259</v>
      </c>
      <c r="J414" s="11" t="s">
        <v>261</v>
      </c>
      <c r="K414" s="11" t="s">
        <v>2960</v>
      </c>
      <c r="L414" s="11">
        <v>2</v>
      </c>
    </row>
    <row r="415" spans="1:12">
      <c r="A415" s="11" t="s">
        <v>665</v>
      </c>
      <c r="D415" s="11" t="s">
        <v>260</v>
      </c>
      <c r="E415" s="19" t="s">
        <v>915</v>
      </c>
      <c r="F415" s="10">
        <v>42036</v>
      </c>
      <c r="G415" s="10">
        <v>44958</v>
      </c>
      <c r="H415" s="11">
        <v>9</v>
      </c>
      <c r="I415" s="20" t="s">
        <v>259</v>
      </c>
      <c r="J415" s="11" t="s">
        <v>261</v>
      </c>
      <c r="K415" s="11" t="s">
        <v>2960</v>
      </c>
      <c r="L415" s="11">
        <v>2</v>
      </c>
    </row>
    <row r="416" spans="1:12">
      <c r="A416" s="11" t="s">
        <v>666</v>
      </c>
      <c r="D416" s="11" t="s">
        <v>260</v>
      </c>
      <c r="E416" s="19" t="s">
        <v>916</v>
      </c>
      <c r="F416" s="10">
        <v>42036</v>
      </c>
      <c r="G416" s="10">
        <v>44958</v>
      </c>
      <c r="H416" s="11">
        <v>9</v>
      </c>
      <c r="I416" s="20" t="s">
        <v>259</v>
      </c>
      <c r="J416" s="11" t="s">
        <v>261</v>
      </c>
      <c r="K416" s="11" t="s">
        <v>2960</v>
      </c>
      <c r="L416" s="11">
        <v>2</v>
      </c>
    </row>
    <row r="417" spans="1:12">
      <c r="A417" s="11" t="s">
        <v>667</v>
      </c>
      <c r="D417" s="11" t="s">
        <v>260</v>
      </c>
      <c r="E417" s="19" t="s">
        <v>917</v>
      </c>
      <c r="F417" s="10">
        <v>42036</v>
      </c>
      <c r="G417" s="10">
        <v>44958</v>
      </c>
      <c r="H417" s="11">
        <v>9</v>
      </c>
      <c r="I417" s="20" t="s">
        <v>259</v>
      </c>
      <c r="J417" s="11" t="s">
        <v>261</v>
      </c>
      <c r="K417" s="11" t="s">
        <v>2960</v>
      </c>
      <c r="L417" s="11">
        <v>2</v>
      </c>
    </row>
    <row r="418" spans="1:12">
      <c r="A418" s="11" t="s">
        <v>668</v>
      </c>
      <c r="D418" s="11" t="s">
        <v>260</v>
      </c>
      <c r="E418" s="19" t="s">
        <v>918</v>
      </c>
      <c r="F418" s="10">
        <v>42036</v>
      </c>
      <c r="G418" s="10">
        <v>44958</v>
      </c>
      <c r="H418" s="11">
        <v>9</v>
      </c>
      <c r="I418" s="20" t="s">
        <v>259</v>
      </c>
      <c r="J418" s="11" t="s">
        <v>261</v>
      </c>
      <c r="K418" s="11" t="s">
        <v>2960</v>
      </c>
      <c r="L418" s="11">
        <v>2</v>
      </c>
    </row>
    <row r="419" spans="1:12">
      <c r="A419" s="11" t="s">
        <v>669</v>
      </c>
      <c r="D419" s="11" t="s">
        <v>260</v>
      </c>
      <c r="E419" s="19" t="s">
        <v>919</v>
      </c>
      <c r="F419" s="10">
        <v>42036</v>
      </c>
      <c r="G419" s="10">
        <v>44958</v>
      </c>
      <c r="H419" s="11">
        <v>9</v>
      </c>
      <c r="I419" s="20" t="s">
        <v>259</v>
      </c>
      <c r="J419" s="11" t="s">
        <v>261</v>
      </c>
      <c r="K419" s="11" t="s">
        <v>2960</v>
      </c>
      <c r="L419" s="11">
        <v>2</v>
      </c>
    </row>
    <row r="420" spans="1:12">
      <c r="A420" s="11" t="s">
        <v>670</v>
      </c>
      <c r="D420" s="11" t="s">
        <v>260</v>
      </c>
      <c r="E420" s="19" t="s">
        <v>920</v>
      </c>
      <c r="F420" s="10">
        <v>42036</v>
      </c>
      <c r="G420" s="10">
        <v>44958</v>
      </c>
      <c r="H420" s="11">
        <v>9</v>
      </c>
      <c r="I420" s="20" t="s">
        <v>259</v>
      </c>
      <c r="J420" s="11" t="s">
        <v>261</v>
      </c>
      <c r="K420" s="11" t="s">
        <v>2960</v>
      </c>
      <c r="L420" s="11">
        <v>2</v>
      </c>
    </row>
    <row r="421" spans="1:12">
      <c r="A421" s="11" t="s">
        <v>671</v>
      </c>
      <c r="D421" s="11" t="s">
        <v>260</v>
      </c>
      <c r="E421" s="19" t="s">
        <v>921</v>
      </c>
      <c r="F421" s="10">
        <v>42036</v>
      </c>
      <c r="G421" s="10">
        <v>44958</v>
      </c>
      <c r="H421" s="11">
        <v>9</v>
      </c>
      <c r="I421" s="20" t="s">
        <v>259</v>
      </c>
      <c r="J421" s="11" t="s">
        <v>261</v>
      </c>
      <c r="K421" s="11" t="s">
        <v>2960</v>
      </c>
      <c r="L421" s="11">
        <v>2</v>
      </c>
    </row>
    <row r="422" spans="1:12">
      <c r="A422" s="11" t="s">
        <v>672</v>
      </c>
      <c r="D422" s="11" t="s">
        <v>260</v>
      </c>
      <c r="E422" s="19" t="s">
        <v>922</v>
      </c>
      <c r="F422" s="10">
        <v>42036</v>
      </c>
      <c r="G422" s="10">
        <v>44958</v>
      </c>
      <c r="H422" s="11">
        <v>9</v>
      </c>
      <c r="I422" s="20" t="s">
        <v>259</v>
      </c>
      <c r="J422" s="11" t="s">
        <v>261</v>
      </c>
      <c r="K422" s="11" t="s">
        <v>2960</v>
      </c>
      <c r="L422" s="11">
        <v>2</v>
      </c>
    </row>
    <row r="423" spans="1:12">
      <c r="A423" s="11" t="s">
        <v>673</v>
      </c>
      <c r="D423" s="11" t="s">
        <v>260</v>
      </c>
      <c r="E423" s="19" t="s">
        <v>923</v>
      </c>
      <c r="F423" s="10">
        <v>42036</v>
      </c>
      <c r="G423" s="10">
        <v>44958</v>
      </c>
      <c r="H423" s="11">
        <v>9</v>
      </c>
      <c r="I423" s="20" t="s">
        <v>259</v>
      </c>
      <c r="J423" s="11" t="s">
        <v>261</v>
      </c>
      <c r="K423" s="11" t="s">
        <v>2960</v>
      </c>
      <c r="L423" s="11">
        <v>2</v>
      </c>
    </row>
    <row r="424" spans="1:12">
      <c r="A424" s="11" t="s">
        <v>674</v>
      </c>
      <c r="D424" s="11" t="s">
        <v>260</v>
      </c>
      <c r="E424" s="19" t="s">
        <v>924</v>
      </c>
      <c r="F424" s="10">
        <v>42036</v>
      </c>
      <c r="G424" s="10">
        <v>44958</v>
      </c>
      <c r="H424" s="11">
        <v>9</v>
      </c>
      <c r="I424" s="20" t="s">
        <v>259</v>
      </c>
      <c r="J424" s="11" t="s">
        <v>261</v>
      </c>
      <c r="K424" s="11" t="s">
        <v>2960</v>
      </c>
      <c r="L424" s="11">
        <v>2</v>
      </c>
    </row>
    <row r="425" spans="1:12">
      <c r="A425" s="11" t="s">
        <v>675</v>
      </c>
      <c r="D425" s="11" t="s">
        <v>260</v>
      </c>
      <c r="E425" s="19" t="s">
        <v>925</v>
      </c>
      <c r="F425" s="10">
        <v>42036</v>
      </c>
      <c r="G425" s="10">
        <v>44958</v>
      </c>
      <c r="H425" s="11">
        <v>9</v>
      </c>
      <c r="I425" s="20" t="s">
        <v>259</v>
      </c>
      <c r="J425" s="11" t="s">
        <v>261</v>
      </c>
      <c r="K425" s="11" t="s">
        <v>2960</v>
      </c>
      <c r="L425" s="11">
        <v>2</v>
      </c>
    </row>
    <row r="426" spans="1:12">
      <c r="A426" s="11" t="s">
        <v>676</v>
      </c>
      <c r="D426" s="11" t="s">
        <v>260</v>
      </c>
      <c r="E426" s="19" t="s">
        <v>926</v>
      </c>
      <c r="F426" s="10">
        <v>42036</v>
      </c>
      <c r="G426" s="10">
        <v>44958</v>
      </c>
      <c r="H426" s="11">
        <v>9</v>
      </c>
      <c r="I426" s="20" t="s">
        <v>259</v>
      </c>
      <c r="J426" s="11" t="s">
        <v>261</v>
      </c>
      <c r="K426" s="11" t="s">
        <v>2960</v>
      </c>
      <c r="L426" s="11">
        <v>2</v>
      </c>
    </row>
    <row r="427" spans="1:12">
      <c r="A427" s="11" t="s">
        <v>677</v>
      </c>
      <c r="D427" s="11" t="s">
        <v>260</v>
      </c>
      <c r="E427" s="19" t="s">
        <v>927</v>
      </c>
      <c r="F427" s="10">
        <v>42036</v>
      </c>
      <c r="G427" s="10">
        <v>44958</v>
      </c>
      <c r="H427" s="11">
        <v>9</v>
      </c>
      <c r="I427" s="20" t="s">
        <v>259</v>
      </c>
      <c r="J427" s="11" t="s">
        <v>261</v>
      </c>
      <c r="K427" s="11" t="s">
        <v>2960</v>
      </c>
      <c r="L427" s="11">
        <v>2</v>
      </c>
    </row>
    <row r="428" spans="1:12">
      <c r="A428" s="11" t="s">
        <v>678</v>
      </c>
      <c r="D428" s="11" t="s">
        <v>260</v>
      </c>
      <c r="E428" s="19" t="s">
        <v>928</v>
      </c>
      <c r="F428" s="10">
        <v>42036</v>
      </c>
      <c r="G428" s="10">
        <v>44958</v>
      </c>
      <c r="H428" s="11">
        <v>9</v>
      </c>
      <c r="I428" s="20" t="s">
        <v>259</v>
      </c>
      <c r="J428" s="11" t="s">
        <v>261</v>
      </c>
      <c r="K428" s="11" t="s">
        <v>2960</v>
      </c>
      <c r="L428" s="11">
        <v>2</v>
      </c>
    </row>
    <row r="429" spans="1:12">
      <c r="A429" s="11" t="s">
        <v>679</v>
      </c>
      <c r="D429" s="11" t="s">
        <v>260</v>
      </c>
      <c r="E429" s="19" t="s">
        <v>929</v>
      </c>
      <c r="F429" s="10">
        <v>42036</v>
      </c>
      <c r="G429" s="10">
        <v>44958</v>
      </c>
      <c r="H429" s="11">
        <v>9</v>
      </c>
      <c r="I429" s="20" t="s">
        <v>259</v>
      </c>
      <c r="J429" s="11" t="s">
        <v>261</v>
      </c>
      <c r="K429" s="11" t="s">
        <v>2960</v>
      </c>
      <c r="L429" s="11">
        <v>2</v>
      </c>
    </row>
    <row r="430" spans="1:12">
      <c r="A430" s="11" t="s">
        <v>680</v>
      </c>
      <c r="D430" s="11" t="s">
        <v>260</v>
      </c>
      <c r="E430" s="19" t="s">
        <v>930</v>
      </c>
      <c r="F430" s="10">
        <v>42036</v>
      </c>
      <c r="G430" s="10">
        <v>44958</v>
      </c>
      <c r="H430" s="11">
        <v>9</v>
      </c>
      <c r="I430" s="20" t="s">
        <v>259</v>
      </c>
      <c r="J430" s="11" t="s">
        <v>261</v>
      </c>
      <c r="K430" s="11" t="s">
        <v>2960</v>
      </c>
      <c r="L430" s="11">
        <v>2</v>
      </c>
    </row>
    <row r="431" spans="1:12">
      <c r="A431" s="11" t="s">
        <v>681</v>
      </c>
      <c r="D431" s="11" t="s">
        <v>260</v>
      </c>
      <c r="E431" s="19" t="s">
        <v>931</v>
      </c>
      <c r="F431" s="10">
        <v>42036</v>
      </c>
      <c r="G431" s="10">
        <v>44958</v>
      </c>
      <c r="H431" s="11">
        <v>9</v>
      </c>
      <c r="I431" s="20" t="s">
        <v>259</v>
      </c>
      <c r="J431" s="11" t="s">
        <v>261</v>
      </c>
      <c r="K431" s="11" t="s">
        <v>2960</v>
      </c>
      <c r="L431" s="11">
        <v>2</v>
      </c>
    </row>
    <row r="432" spans="1:12">
      <c r="A432" s="11" t="s">
        <v>682</v>
      </c>
      <c r="D432" s="11" t="s">
        <v>260</v>
      </c>
      <c r="E432" s="19" t="s">
        <v>932</v>
      </c>
      <c r="F432" s="10">
        <v>42036</v>
      </c>
      <c r="G432" s="10">
        <v>44958</v>
      </c>
      <c r="H432" s="11">
        <v>9</v>
      </c>
      <c r="I432" s="20" t="s">
        <v>259</v>
      </c>
      <c r="J432" s="11" t="s">
        <v>261</v>
      </c>
      <c r="K432" s="11" t="s">
        <v>2960</v>
      </c>
      <c r="L432" s="11">
        <v>2</v>
      </c>
    </row>
    <row r="433" spans="1:12">
      <c r="A433" s="11" t="s">
        <v>683</v>
      </c>
      <c r="D433" s="11" t="s">
        <v>260</v>
      </c>
      <c r="E433" s="19" t="s">
        <v>933</v>
      </c>
      <c r="F433" s="10">
        <v>42036</v>
      </c>
      <c r="G433" s="10">
        <v>44958</v>
      </c>
      <c r="H433" s="11">
        <v>9</v>
      </c>
      <c r="I433" s="20" t="s">
        <v>259</v>
      </c>
      <c r="J433" s="11" t="s">
        <v>261</v>
      </c>
      <c r="K433" s="11" t="s">
        <v>2960</v>
      </c>
      <c r="L433" s="11">
        <v>2</v>
      </c>
    </row>
    <row r="434" spans="1:12">
      <c r="A434" s="11" t="s">
        <v>684</v>
      </c>
      <c r="D434" s="11" t="s">
        <v>260</v>
      </c>
      <c r="E434" s="19" t="s">
        <v>934</v>
      </c>
      <c r="F434" s="10">
        <v>42036</v>
      </c>
      <c r="G434" s="10">
        <v>44958</v>
      </c>
      <c r="H434" s="11">
        <v>9</v>
      </c>
      <c r="I434" s="20" t="s">
        <v>259</v>
      </c>
      <c r="J434" s="11" t="s">
        <v>261</v>
      </c>
      <c r="K434" s="11" t="s">
        <v>2960</v>
      </c>
      <c r="L434" s="11">
        <v>2</v>
      </c>
    </row>
    <row r="435" spans="1:12">
      <c r="A435" s="11" t="s">
        <v>685</v>
      </c>
      <c r="D435" s="11" t="s">
        <v>260</v>
      </c>
      <c r="E435" s="19" t="s">
        <v>935</v>
      </c>
      <c r="F435" s="10">
        <v>42036</v>
      </c>
      <c r="G435" s="10">
        <v>44958</v>
      </c>
      <c r="H435" s="11">
        <v>9</v>
      </c>
      <c r="I435" s="20" t="s">
        <v>259</v>
      </c>
      <c r="J435" s="11" t="s">
        <v>261</v>
      </c>
      <c r="K435" s="11" t="s">
        <v>2960</v>
      </c>
      <c r="L435" s="11">
        <v>2</v>
      </c>
    </row>
    <row r="436" spans="1:12">
      <c r="A436" s="11" t="s">
        <v>686</v>
      </c>
      <c r="D436" s="11" t="s">
        <v>260</v>
      </c>
      <c r="E436" s="19" t="s">
        <v>936</v>
      </c>
      <c r="F436" s="10">
        <v>42036</v>
      </c>
      <c r="G436" s="10">
        <v>44958</v>
      </c>
      <c r="H436" s="11">
        <v>9</v>
      </c>
      <c r="I436" s="20" t="s">
        <v>259</v>
      </c>
      <c r="J436" s="11" t="s">
        <v>261</v>
      </c>
      <c r="K436" s="11" t="s">
        <v>2960</v>
      </c>
      <c r="L436" s="11">
        <v>2</v>
      </c>
    </row>
    <row r="437" spans="1:12">
      <c r="A437" s="11" t="s">
        <v>687</v>
      </c>
      <c r="D437" s="11" t="s">
        <v>260</v>
      </c>
      <c r="E437" s="19" t="s">
        <v>937</v>
      </c>
      <c r="F437" s="10">
        <v>42036</v>
      </c>
      <c r="G437" s="10">
        <v>44958</v>
      </c>
      <c r="H437" s="11">
        <v>9</v>
      </c>
      <c r="I437" s="20" t="s">
        <v>259</v>
      </c>
      <c r="J437" s="11" t="s">
        <v>261</v>
      </c>
      <c r="K437" s="11" t="s">
        <v>2960</v>
      </c>
      <c r="L437" s="11">
        <v>2</v>
      </c>
    </row>
    <row r="438" spans="1:12">
      <c r="A438" s="11" t="s">
        <v>688</v>
      </c>
      <c r="D438" s="11" t="s">
        <v>260</v>
      </c>
      <c r="E438" s="19" t="s">
        <v>938</v>
      </c>
      <c r="F438" s="10">
        <v>42036</v>
      </c>
      <c r="G438" s="10">
        <v>44958</v>
      </c>
      <c r="H438" s="11">
        <v>9</v>
      </c>
      <c r="I438" s="20" t="s">
        <v>259</v>
      </c>
      <c r="J438" s="11" t="s">
        <v>261</v>
      </c>
      <c r="K438" s="11" t="s">
        <v>2960</v>
      </c>
      <c r="L438" s="11">
        <v>2</v>
      </c>
    </row>
    <row r="439" spans="1:12">
      <c r="A439" s="11" t="s">
        <v>689</v>
      </c>
      <c r="D439" s="11" t="s">
        <v>260</v>
      </c>
      <c r="E439" s="19" t="s">
        <v>939</v>
      </c>
      <c r="F439" s="10">
        <v>42036</v>
      </c>
      <c r="G439" s="10">
        <v>44958</v>
      </c>
      <c r="H439" s="11">
        <v>9</v>
      </c>
      <c r="I439" s="20" t="s">
        <v>259</v>
      </c>
      <c r="J439" s="11" t="s">
        <v>261</v>
      </c>
      <c r="K439" s="11" t="s">
        <v>2960</v>
      </c>
      <c r="L439" s="11">
        <v>2</v>
      </c>
    </row>
    <row r="440" spans="1:12">
      <c r="A440" s="11" t="s">
        <v>690</v>
      </c>
      <c r="D440" s="11" t="s">
        <v>260</v>
      </c>
      <c r="E440" s="19" t="s">
        <v>940</v>
      </c>
      <c r="F440" s="10">
        <v>42036</v>
      </c>
      <c r="G440" s="10">
        <v>44958</v>
      </c>
      <c r="H440" s="11">
        <v>9</v>
      </c>
      <c r="I440" s="20" t="s">
        <v>259</v>
      </c>
      <c r="J440" s="11" t="s">
        <v>261</v>
      </c>
      <c r="K440" s="11" t="s">
        <v>2960</v>
      </c>
      <c r="L440" s="11">
        <v>2</v>
      </c>
    </row>
    <row r="441" spans="1:12">
      <c r="A441" s="11" t="s">
        <v>691</v>
      </c>
      <c r="D441" s="11" t="s">
        <v>260</v>
      </c>
      <c r="E441" s="19" t="s">
        <v>941</v>
      </c>
      <c r="F441" s="10">
        <v>42036</v>
      </c>
      <c r="G441" s="10">
        <v>44958</v>
      </c>
      <c r="H441" s="11">
        <v>9</v>
      </c>
      <c r="I441" s="20" t="s">
        <v>259</v>
      </c>
      <c r="J441" s="11" t="s">
        <v>261</v>
      </c>
      <c r="K441" s="11" t="s">
        <v>2960</v>
      </c>
      <c r="L441" s="11">
        <v>2</v>
      </c>
    </row>
    <row r="442" spans="1:12">
      <c r="A442" s="11" t="s">
        <v>692</v>
      </c>
      <c r="D442" s="11" t="s">
        <v>260</v>
      </c>
      <c r="E442" s="19" t="s">
        <v>942</v>
      </c>
      <c r="F442" s="10">
        <v>42036</v>
      </c>
      <c r="G442" s="10">
        <v>44958</v>
      </c>
      <c r="H442" s="11">
        <v>9</v>
      </c>
      <c r="I442" s="20" t="s">
        <v>259</v>
      </c>
      <c r="J442" s="11" t="s">
        <v>261</v>
      </c>
      <c r="K442" s="11" t="s">
        <v>2960</v>
      </c>
      <c r="L442" s="11">
        <v>2</v>
      </c>
    </row>
    <row r="443" spans="1:12">
      <c r="A443" s="11" t="s">
        <v>693</v>
      </c>
      <c r="D443" s="11" t="s">
        <v>260</v>
      </c>
      <c r="E443" s="19" t="s">
        <v>943</v>
      </c>
      <c r="F443" s="10">
        <v>42036</v>
      </c>
      <c r="G443" s="10">
        <v>44958</v>
      </c>
      <c r="H443" s="11">
        <v>9</v>
      </c>
      <c r="I443" s="20" t="s">
        <v>259</v>
      </c>
      <c r="J443" s="11" t="s">
        <v>261</v>
      </c>
      <c r="K443" s="11" t="s">
        <v>2960</v>
      </c>
      <c r="L443" s="11">
        <v>2</v>
      </c>
    </row>
    <row r="444" spans="1:12">
      <c r="A444" s="11" t="s">
        <v>694</v>
      </c>
      <c r="D444" s="11" t="s">
        <v>260</v>
      </c>
      <c r="E444" s="19" t="s">
        <v>944</v>
      </c>
      <c r="F444" s="10">
        <v>42036</v>
      </c>
      <c r="G444" s="10">
        <v>44958</v>
      </c>
      <c r="H444" s="11">
        <v>9</v>
      </c>
      <c r="I444" s="20" t="s">
        <v>259</v>
      </c>
      <c r="J444" s="11" t="s">
        <v>261</v>
      </c>
      <c r="K444" s="11" t="s">
        <v>2960</v>
      </c>
      <c r="L444" s="11">
        <v>2</v>
      </c>
    </row>
    <row r="445" spans="1:12">
      <c r="A445" s="11" t="s">
        <v>695</v>
      </c>
      <c r="D445" s="11" t="s">
        <v>260</v>
      </c>
      <c r="E445" s="19" t="s">
        <v>945</v>
      </c>
      <c r="F445" s="10">
        <v>42036</v>
      </c>
      <c r="G445" s="10">
        <v>44958</v>
      </c>
      <c r="H445" s="11">
        <v>9</v>
      </c>
      <c r="I445" s="20" t="s">
        <v>259</v>
      </c>
      <c r="J445" s="11" t="s">
        <v>261</v>
      </c>
      <c r="K445" s="11" t="s">
        <v>2960</v>
      </c>
      <c r="L445" s="11">
        <v>2</v>
      </c>
    </row>
    <row r="446" spans="1:12">
      <c r="A446" s="11" t="s">
        <v>696</v>
      </c>
      <c r="D446" s="11" t="s">
        <v>260</v>
      </c>
      <c r="E446" s="19" t="s">
        <v>946</v>
      </c>
      <c r="F446" s="10">
        <v>42036</v>
      </c>
      <c r="G446" s="10">
        <v>44958</v>
      </c>
      <c r="H446" s="11">
        <v>9</v>
      </c>
      <c r="I446" s="20" t="s">
        <v>259</v>
      </c>
      <c r="J446" s="11" t="s">
        <v>261</v>
      </c>
      <c r="K446" s="11" t="s">
        <v>2960</v>
      </c>
      <c r="L446" s="11">
        <v>2</v>
      </c>
    </row>
    <row r="447" spans="1:12">
      <c r="A447" s="11" t="s">
        <v>697</v>
      </c>
      <c r="D447" s="11" t="s">
        <v>260</v>
      </c>
      <c r="E447" s="19" t="s">
        <v>947</v>
      </c>
      <c r="F447" s="10">
        <v>42036</v>
      </c>
      <c r="G447" s="10">
        <v>44958</v>
      </c>
      <c r="H447" s="11">
        <v>9</v>
      </c>
      <c r="I447" s="20" t="s">
        <v>259</v>
      </c>
      <c r="J447" s="11" t="s">
        <v>261</v>
      </c>
      <c r="K447" s="11" t="s">
        <v>2960</v>
      </c>
      <c r="L447" s="11">
        <v>2</v>
      </c>
    </row>
    <row r="448" spans="1:12">
      <c r="A448" s="11" t="s">
        <v>698</v>
      </c>
      <c r="D448" s="11" t="s">
        <v>260</v>
      </c>
      <c r="E448" s="19" t="s">
        <v>948</v>
      </c>
      <c r="F448" s="10">
        <v>42036</v>
      </c>
      <c r="G448" s="10">
        <v>44958</v>
      </c>
      <c r="H448" s="11">
        <v>9</v>
      </c>
      <c r="I448" s="20" t="s">
        <v>259</v>
      </c>
      <c r="J448" s="11" t="s">
        <v>261</v>
      </c>
      <c r="K448" s="11" t="s">
        <v>2960</v>
      </c>
      <c r="L448" s="11">
        <v>2</v>
      </c>
    </row>
    <row r="449" spans="1:12">
      <c r="A449" s="11" t="s">
        <v>699</v>
      </c>
      <c r="D449" s="11" t="s">
        <v>260</v>
      </c>
      <c r="E449" s="19" t="s">
        <v>949</v>
      </c>
      <c r="F449" s="10">
        <v>42036</v>
      </c>
      <c r="G449" s="10">
        <v>44958</v>
      </c>
      <c r="H449" s="11">
        <v>9</v>
      </c>
      <c r="I449" s="20" t="s">
        <v>259</v>
      </c>
      <c r="J449" s="11" t="s">
        <v>261</v>
      </c>
      <c r="K449" s="11" t="s">
        <v>2960</v>
      </c>
      <c r="L449" s="11">
        <v>2</v>
      </c>
    </row>
    <row r="450" spans="1:12">
      <c r="A450" s="11" t="s">
        <v>700</v>
      </c>
      <c r="D450" s="11" t="s">
        <v>260</v>
      </c>
      <c r="E450" s="19" t="s">
        <v>950</v>
      </c>
      <c r="F450" s="10">
        <v>42036</v>
      </c>
      <c r="G450" s="10">
        <v>44958</v>
      </c>
      <c r="H450" s="11">
        <v>9</v>
      </c>
      <c r="I450" s="20" t="s">
        <v>259</v>
      </c>
      <c r="J450" s="11" t="s">
        <v>261</v>
      </c>
      <c r="K450" s="11" t="s">
        <v>2960</v>
      </c>
      <c r="L450" s="11">
        <v>2</v>
      </c>
    </row>
    <row r="451" spans="1:12">
      <c r="A451" s="11" t="s">
        <v>701</v>
      </c>
      <c r="D451" s="11" t="s">
        <v>260</v>
      </c>
      <c r="E451" s="19" t="s">
        <v>951</v>
      </c>
      <c r="F451" s="10">
        <v>42036</v>
      </c>
      <c r="G451" s="10">
        <v>44958</v>
      </c>
      <c r="H451" s="11">
        <v>9</v>
      </c>
      <c r="I451" s="20" t="s">
        <v>259</v>
      </c>
      <c r="J451" s="11" t="s">
        <v>261</v>
      </c>
      <c r="K451" s="11" t="s">
        <v>2960</v>
      </c>
      <c r="L451" s="11">
        <v>2</v>
      </c>
    </row>
    <row r="452" spans="1:12">
      <c r="A452" s="11" t="s">
        <v>702</v>
      </c>
      <c r="D452" s="11" t="s">
        <v>260</v>
      </c>
      <c r="E452" s="19" t="s">
        <v>952</v>
      </c>
      <c r="F452" s="10">
        <v>42036</v>
      </c>
      <c r="G452" s="10">
        <v>44958</v>
      </c>
      <c r="H452" s="11">
        <v>9</v>
      </c>
      <c r="I452" s="20" t="s">
        <v>259</v>
      </c>
      <c r="J452" s="11" t="s">
        <v>261</v>
      </c>
      <c r="K452" s="11" t="s">
        <v>2960</v>
      </c>
      <c r="L452" s="11">
        <v>2</v>
      </c>
    </row>
    <row r="453" spans="1:12">
      <c r="A453" s="11" t="s">
        <v>703</v>
      </c>
      <c r="D453" s="11" t="s">
        <v>260</v>
      </c>
      <c r="E453" s="19" t="s">
        <v>953</v>
      </c>
      <c r="F453" s="10">
        <v>42036</v>
      </c>
      <c r="G453" s="10">
        <v>44958</v>
      </c>
      <c r="H453" s="11">
        <v>9</v>
      </c>
      <c r="I453" s="20" t="s">
        <v>259</v>
      </c>
      <c r="J453" s="11" t="s">
        <v>261</v>
      </c>
      <c r="K453" s="11" t="s">
        <v>2960</v>
      </c>
      <c r="L453" s="11">
        <v>2</v>
      </c>
    </row>
    <row r="454" spans="1:12">
      <c r="A454" s="11" t="s">
        <v>704</v>
      </c>
      <c r="D454" s="11" t="s">
        <v>260</v>
      </c>
      <c r="E454" s="19" t="s">
        <v>954</v>
      </c>
      <c r="F454" s="10">
        <v>42036</v>
      </c>
      <c r="G454" s="10">
        <v>44958</v>
      </c>
      <c r="H454" s="11">
        <v>9</v>
      </c>
      <c r="I454" s="20" t="s">
        <v>259</v>
      </c>
      <c r="J454" s="11" t="s">
        <v>261</v>
      </c>
      <c r="K454" s="11" t="s">
        <v>2960</v>
      </c>
      <c r="L454" s="11">
        <v>2</v>
      </c>
    </row>
    <row r="455" spans="1:12">
      <c r="A455" s="11" t="s">
        <v>705</v>
      </c>
      <c r="D455" s="11" t="s">
        <v>260</v>
      </c>
      <c r="E455" s="19" t="s">
        <v>955</v>
      </c>
      <c r="F455" s="10">
        <v>42036</v>
      </c>
      <c r="G455" s="10">
        <v>44958</v>
      </c>
      <c r="H455" s="11">
        <v>9</v>
      </c>
      <c r="I455" s="20" t="s">
        <v>259</v>
      </c>
      <c r="J455" s="11" t="s">
        <v>261</v>
      </c>
      <c r="K455" s="11" t="s">
        <v>2960</v>
      </c>
      <c r="L455" s="11">
        <v>2</v>
      </c>
    </row>
    <row r="456" spans="1:12">
      <c r="A456" s="11" t="s">
        <v>706</v>
      </c>
      <c r="D456" s="11" t="s">
        <v>260</v>
      </c>
      <c r="E456" s="19" t="s">
        <v>956</v>
      </c>
      <c r="F456" s="10">
        <v>42036</v>
      </c>
      <c r="G456" s="10">
        <v>44958</v>
      </c>
      <c r="H456" s="11">
        <v>9</v>
      </c>
      <c r="I456" s="20" t="s">
        <v>259</v>
      </c>
      <c r="J456" s="11" t="s">
        <v>261</v>
      </c>
      <c r="K456" s="11" t="s">
        <v>2960</v>
      </c>
      <c r="L456" s="11">
        <v>2</v>
      </c>
    </row>
    <row r="457" spans="1:12">
      <c r="A457" s="11" t="s">
        <v>707</v>
      </c>
      <c r="D457" s="11" t="s">
        <v>260</v>
      </c>
      <c r="E457" s="19" t="s">
        <v>957</v>
      </c>
      <c r="F457" s="10">
        <v>42036</v>
      </c>
      <c r="G457" s="10">
        <v>44958</v>
      </c>
      <c r="H457" s="11">
        <v>9</v>
      </c>
      <c r="I457" s="20" t="s">
        <v>259</v>
      </c>
      <c r="J457" s="11" t="s">
        <v>261</v>
      </c>
      <c r="K457" s="11" t="s">
        <v>2960</v>
      </c>
      <c r="L457" s="11">
        <v>2</v>
      </c>
    </row>
    <row r="458" spans="1:12">
      <c r="A458" s="11" t="s">
        <v>708</v>
      </c>
      <c r="D458" s="11" t="s">
        <v>260</v>
      </c>
      <c r="E458" s="19" t="s">
        <v>958</v>
      </c>
      <c r="F458" s="10">
        <v>42036</v>
      </c>
      <c r="G458" s="10">
        <v>44958</v>
      </c>
      <c r="H458" s="11">
        <v>9</v>
      </c>
      <c r="I458" s="20" t="s">
        <v>259</v>
      </c>
      <c r="J458" s="11" t="s">
        <v>261</v>
      </c>
      <c r="K458" s="11" t="s">
        <v>2960</v>
      </c>
      <c r="L458" s="11">
        <v>2</v>
      </c>
    </row>
    <row r="459" spans="1:12">
      <c r="A459" s="11" t="s">
        <v>709</v>
      </c>
      <c r="D459" s="11" t="s">
        <v>260</v>
      </c>
      <c r="E459" s="19" t="s">
        <v>959</v>
      </c>
      <c r="F459" s="10">
        <v>42036</v>
      </c>
      <c r="G459" s="10">
        <v>44958</v>
      </c>
      <c r="H459" s="11">
        <v>9</v>
      </c>
      <c r="I459" s="20" t="s">
        <v>259</v>
      </c>
      <c r="J459" s="11" t="s">
        <v>261</v>
      </c>
      <c r="K459" s="11" t="s">
        <v>2960</v>
      </c>
      <c r="L459" s="11">
        <v>2</v>
      </c>
    </row>
    <row r="460" spans="1:12">
      <c r="A460" s="11" t="s">
        <v>710</v>
      </c>
      <c r="D460" s="11" t="s">
        <v>260</v>
      </c>
      <c r="E460" s="19" t="s">
        <v>960</v>
      </c>
      <c r="F460" s="10">
        <v>42036</v>
      </c>
      <c r="G460" s="10">
        <v>44958</v>
      </c>
      <c r="H460" s="11">
        <v>9</v>
      </c>
      <c r="I460" s="20" t="s">
        <v>259</v>
      </c>
      <c r="J460" s="11" t="s">
        <v>261</v>
      </c>
      <c r="K460" s="11" t="s">
        <v>2960</v>
      </c>
      <c r="L460" s="11">
        <v>2</v>
      </c>
    </row>
    <row r="461" spans="1:12">
      <c r="A461" s="11" t="s">
        <v>711</v>
      </c>
      <c r="D461" s="11" t="s">
        <v>260</v>
      </c>
      <c r="E461" s="19" t="s">
        <v>961</v>
      </c>
      <c r="F461" s="10">
        <v>42036</v>
      </c>
      <c r="G461" s="10">
        <v>44958</v>
      </c>
      <c r="H461" s="11">
        <v>9</v>
      </c>
      <c r="I461" s="20" t="s">
        <v>259</v>
      </c>
      <c r="J461" s="11" t="s">
        <v>261</v>
      </c>
      <c r="K461" s="11" t="s">
        <v>2960</v>
      </c>
      <c r="L461" s="11">
        <v>2</v>
      </c>
    </row>
    <row r="462" spans="1:12">
      <c r="A462" s="11" t="s">
        <v>712</v>
      </c>
      <c r="D462" s="11" t="s">
        <v>260</v>
      </c>
      <c r="E462" s="19" t="s">
        <v>962</v>
      </c>
      <c r="F462" s="10">
        <v>42036</v>
      </c>
      <c r="G462" s="10">
        <v>44958</v>
      </c>
      <c r="H462" s="11">
        <v>9</v>
      </c>
      <c r="I462" s="20" t="s">
        <v>259</v>
      </c>
      <c r="J462" s="11" t="s">
        <v>261</v>
      </c>
      <c r="K462" s="11" t="s">
        <v>2960</v>
      </c>
      <c r="L462" s="11">
        <v>2</v>
      </c>
    </row>
    <row r="463" spans="1:12">
      <c r="A463" s="11" t="s">
        <v>713</v>
      </c>
      <c r="D463" s="11" t="s">
        <v>260</v>
      </c>
      <c r="E463" s="19" t="s">
        <v>963</v>
      </c>
      <c r="F463" s="10">
        <v>42036</v>
      </c>
      <c r="G463" s="10">
        <v>44958</v>
      </c>
      <c r="H463" s="11">
        <v>9</v>
      </c>
      <c r="I463" s="20" t="s">
        <v>259</v>
      </c>
      <c r="J463" s="11" t="s">
        <v>261</v>
      </c>
      <c r="K463" s="11" t="s">
        <v>2960</v>
      </c>
      <c r="L463" s="11">
        <v>2</v>
      </c>
    </row>
    <row r="464" spans="1:12">
      <c r="A464" s="11" t="s">
        <v>714</v>
      </c>
      <c r="D464" s="11" t="s">
        <v>260</v>
      </c>
      <c r="E464" s="19" t="s">
        <v>964</v>
      </c>
      <c r="F464" s="10">
        <v>42036</v>
      </c>
      <c r="G464" s="10">
        <v>44958</v>
      </c>
      <c r="H464" s="11">
        <v>9</v>
      </c>
      <c r="I464" s="20" t="s">
        <v>259</v>
      </c>
      <c r="J464" s="11" t="s">
        <v>261</v>
      </c>
      <c r="K464" s="11" t="s">
        <v>2960</v>
      </c>
      <c r="L464" s="11">
        <v>2</v>
      </c>
    </row>
    <row r="465" spans="1:12">
      <c r="A465" s="11" t="s">
        <v>715</v>
      </c>
      <c r="D465" s="11" t="s">
        <v>260</v>
      </c>
      <c r="E465" s="19" t="s">
        <v>965</v>
      </c>
      <c r="F465" s="10">
        <v>42036</v>
      </c>
      <c r="G465" s="10">
        <v>44958</v>
      </c>
      <c r="H465" s="11">
        <v>9</v>
      </c>
      <c r="I465" s="20" t="s">
        <v>259</v>
      </c>
      <c r="J465" s="11" t="s">
        <v>261</v>
      </c>
      <c r="K465" s="11" t="s">
        <v>2960</v>
      </c>
      <c r="L465" s="11">
        <v>2</v>
      </c>
    </row>
    <row r="466" spans="1:12">
      <c r="A466" s="11" t="s">
        <v>716</v>
      </c>
      <c r="D466" s="11" t="s">
        <v>260</v>
      </c>
      <c r="E466" s="19" t="s">
        <v>966</v>
      </c>
      <c r="F466" s="10">
        <v>42036</v>
      </c>
      <c r="G466" s="10">
        <v>44958</v>
      </c>
      <c r="H466" s="11">
        <v>9</v>
      </c>
      <c r="I466" s="20" t="s">
        <v>259</v>
      </c>
      <c r="J466" s="11" t="s">
        <v>261</v>
      </c>
      <c r="K466" s="11" t="s">
        <v>2960</v>
      </c>
      <c r="L466" s="11">
        <v>2</v>
      </c>
    </row>
    <row r="467" spans="1:12">
      <c r="A467" s="11" t="s">
        <v>717</v>
      </c>
      <c r="D467" s="11" t="s">
        <v>260</v>
      </c>
      <c r="E467" s="19" t="s">
        <v>967</v>
      </c>
      <c r="F467" s="10">
        <v>42036</v>
      </c>
      <c r="G467" s="10">
        <v>44958</v>
      </c>
      <c r="H467" s="11">
        <v>9</v>
      </c>
      <c r="I467" s="20" t="s">
        <v>259</v>
      </c>
      <c r="J467" s="11" t="s">
        <v>261</v>
      </c>
      <c r="K467" s="11" t="s">
        <v>2960</v>
      </c>
      <c r="L467" s="11">
        <v>2</v>
      </c>
    </row>
    <row r="468" spans="1:12">
      <c r="A468" s="11" t="s">
        <v>718</v>
      </c>
      <c r="D468" s="11" t="s">
        <v>260</v>
      </c>
      <c r="E468" s="19" t="s">
        <v>968</v>
      </c>
      <c r="F468" s="10">
        <v>42036</v>
      </c>
      <c r="G468" s="10">
        <v>44958</v>
      </c>
      <c r="H468" s="11">
        <v>9</v>
      </c>
      <c r="I468" s="20" t="s">
        <v>259</v>
      </c>
      <c r="J468" s="11" t="s">
        <v>261</v>
      </c>
      <c r="K468" s="11" t="s">
        <v>2960</v>
      </c>
      <c r="L468" s="11">
        <v>2</v>
      </c>
    </row>
    <row r="469" spans="1:12">
      <c r="A469" s="11" t="s">
        <v>719</v>
      </c>
      <c r="D469" s="11" t="s">
        <v>260</v>
      </c>
      <c r="E469" s="19" t="s">
        <v>969</v>
      </c>
      <c r="F469" s="10">
        <v>42036</v>
      </c>
      <c r="G469" s="10">
        <v>44958</v>
      </c>
      <c r="H469" s="11">
        <v>9</v>
      </c>
      <c r="I469" s="20" t="s">
        <v>259</v>
      </c>
      <c r="J469" s="11" t="s">
        <v>261</v>
      </c>
      <c r="K469" s="11" t="s">
        <v>2960</v>
      </c>
      <c r="L469" s="11">
        <v>2</v>
      </c>
    </row>
    <row r="470" spans="1:12">
      <c r="A470" s="11" t="s">
        <v>720</v>
      </c>
      <c r="D470" s="11" t="s">
        <v>260</v>
      </c>
      <c r="E470" s="19" t="s">
        <v>970</v>
      </c>
      <c r="F470" s="10">
        <v>42036</v>
      </c>
      <c r="G470" s="10">
        <v>44958</v>
      </c>
      <c r="H470" s="11">
        <v>9</v>
      </c>
      <c r="I470" s="20" t="s">
        <v>259</v>
      </c>
      <c r="J470" s="11" t="s">
        <v>261</v>
      </c>
      <c r="K470" s="11" t="s">
        <v>2960</v>
      </c>
      <c r="L470" s="11">
        <v>2</v>
      </c>
    </row>
    <row r="471" spans="1:12">
      <c r="A471" s="11" t="s">
        <v>721</v>
      </c>
      <c r="D471" s="11" t="s">
        <v>260</v>
      </c>
      <c r="E471" s="19" t="s">
        <v>971</v>
      </c>
      <c r="F471" s="10">
        <v>42036</v>
      </c>
      <c r="G471" s="10">
        <v>44958</v>
      </c>
      <c r="H471" s="11">
        <v>9</v>
      </c>
      <c r="I471" s="20" t="s">
        <v>259</v>
      </c>
      <c r="J471" s="11" t="s">
        <v>261</v>
      </c>
      <c r="K471" s="11" t="s">
        <v>2960</v>
      </c>
      <c r="L471" s="11">
        <v>2</v>
      </c>
    </row>
    <row r="472" spans="1:12">
      <c r="A472" s="11" t="s">
        <v>722</v>
      </c>
      <c r="D472" s="11" t="s">
        <v>260</v>
      </c>
      <c r="E472" s="19" t="s">
        <v>972</v>
      </c>
      <c r="F472" s="10">
        <v>42036</v>
      </c>
      <c r="G472" s="10">
        <v>44958</v>
      </c>
      <c r="H472" s="11">
        <v>9</v>
      </c>
      <c r="I472" s="20" t="s">
        <v>259</v>
      </c>
      <c r="J472" s="11" t="s">
        <v>261</v>
      </c>
      <c r="K472" s="11" t="s">
        <v>2960</v>
      </c>
      <c r="L472" s="11">
        <v>2</v>
      </c>
    </row>
    <row r="473" spans="1:12">
      <c r="A473" s="11" t="s">
        <v>723</v>
      </c>
      <c r="D473" s="11" t="s">
        <v>260</v>
      </c>
      <c r="E473" s="19" t="s">
        <v>973</v>
      </c>
      <c r="F473" s="10">
        <v>42036</v>
      </c>
      <c r="G473" s="10">
        <v>44958</v>
      </c>
      <c r="H473" s="11">
        <v>9</v>
      </c>
      <c r="I473" s="20" t="s">
        <v>259</v>
      </c>
      <c r="J473" s="11" t="s">
        <v>261</v>
      </c>
      <c r="K473" s="11" t="s">
        <v>2960</v>
      </c>
      <c r="L473" s="11">
        <v>2</v>
      </c>
    </row>
    <row r="474" spans="1:12">
      <c r="A474" s="11" t="s">
        <v>724</v>
      </c>
      <c r="D474" s="11" t="s">
        <v>260</v>
      </c>
      <c r="E474" s="19" t="s">
        <v>974</v>
      </c>
      <c r="F474" s="10">
        <v>42036</v>
      </c>
      <c r="G474" s="10">
        <v>44958</v>
      </c>
      <c r="H474" s="11">
        <v>9</v>
      </c>
      <c r="I474" s="20" t="s">
        <v>259</v>
      </c>
      <c r="J474" s="11" t="s">
        <v>261</v>
      </c>
      <c r="K474" s="11" t="s">
        <v>2960</v>
      </c>
      <c r="L474" s="11">
        <v>2</v>
      </c>
    </row>
    <row r="475" spans="1:12">
      <c r="A475" s="11" t="s">
        <v>725</v>
      </c>
      <c r="D475" s="11" t="s">
        <v>260</v>
      </c>
      <c r="E475" s="19" t="s">
        <v>975</v>
      </c>
      <c r="F475" s="10">
        <v>42036</v>
      </c>
      <c r="G475" s="10">
        <v>44958</v>
      </c>
      <c r="H475" s="11">
        <v>9</v>
      </c>
      <c r="I475" s="20" t="s">
        <v>259</v>
      </c>
      <c r="J475" s="11" t="s">
        <v>261</v>
      </c>
      <c r="K475" s="11" t="s">
        <v>2960</v>
      </c>
      <c r="L475" s="11">
        <v>2</v>
      </c>
    </row>
    <row r="476" spans="1:12">
      <c r="A476" s="11" t="s">
        <v>726</v>
      </c>
      <c r="D476" s="11" t="s">
        <v>260</v>
      </c>
      <c r="E476" s="19" t="s">
        <v>976</v>
      </c>
      <c r="F476" s="10">
        <v>42036</v>
      </c>
      <c r="G476" s="10">
        <v>44958</v>
      </c>
      <c r="H476" s="11">
        <v>9</v>
      </c>
      <c r="I476" s="20" t="s">
        <v>259</v>
      </c>
      <c r="J476" s="11" t="s">
        <v>261</v>
      </c>
      <c r="K476" s="11" t="s">
        <v>2960</v>
      </c>
      <c r="L476" s="11">
        <v>2</v>
      </c>
    </row>
    <row r="477" spans="1:12">
      <c r="A477" s="11" t="s">
        <v>727</v>
      </c>
      <c r="D477" s="11" t="s">
        <v>260</v>
      </c>
      <c r="E477" s="19" t="s">
        <v>977</v>
      </c>
      <c r="F477" s="10">
        <v>42036</v>
      </c>
      <c r="G477" s="10">
        <v>44958</v>
      </c>
      <c r="H477" s="11">
        <v>9</v>
      </c>
      <c r="I477" s="20" t="s">
        <v>259</v>
      </c>
      <c r="J477" s="11" t="s">
        <v>261</v>
      </c>
      <c r="K477" s="11" t="s">
        <v>2960</v>
      </c>
      <c r="L477" s="11">
        <v>2</v>
      </c>
    </row>
    <row r="478" spans="1:12">
      <c r="A478" s="11" t="s">
        <v>728</v>
      </c>
      <c r="D478" s="11" t="s">
        <v>260</v>
      </c>
      <c r="E478" s="19" t="s">
        <v>978</v>
      </c>
      <c r="F478" s="10">
        <v>42036</v>
      </c>
      <c r="G478" s="10">
        <v>44958</v>
      </c>
      <c r="H478" s="11">
        <v>9</v>
      </c>
      <c r="I478" s="20" t="s">
        <v>259</v>
      </c>
      <c r="J478" s="11" t="s">
        <v>261</v>
      </c>
      <c r="K478" s="11" t="s">
        <v>2960</v>
      </c>
      <c r="L478" s="11">
        <v>2</v>
      </c>
    </row>
    <row r="479" spans="1:12">
      <c r="A479" s="11" t="s">
        <v>729</v>
      </c>
      <c r="D479" s="11" t="s">
        <v>260</v>
      </c>
      <c r="E479" s="19" t="s">
        <v>979</v>
      </c>
      <c r="F479" s="10">
        <v>42036</v>
      </c>
      <c r="G479" s="10">
        <v>44958</v>
      </c>
      <c r="H479" s="11">
        <v>9</v>
      </c>
      <c r="I479" s="20" t="s">
        <v>259</v>
      </c>
      <c r="J479" s="11" t="s">
        <v>261</v>
      </c>
      <c r="K479" s="11" t="s">
        <v>2960</v>
      </c>
      <c r="L479" s="11">
        <v>2</v>
      </c>
    </row>
    <row r="480" spans="1:12">
      <c r="A480" s="11" t="s">
        <v>730</v>
      </c>
      <c r="D480" s="11" t="s">
        <v>260</v>
      </c>
      <c r="E480" s="19" t="s">
        <v>980</v>
      </c>
      <c r="F480" s="10">
        <v>42036</v>
      </c>
      <c r="G480" s="10">
        <v>44958</v>
      </c>
      <c r="H480" s="11">
        <v>9</v>
      </c>
      <c r="I480" s="20" t="s">
        <v>259</v>
      </c>
      <c r="J480" s="11" t="s">
        <v>261</v>
      </c>
      <c r="K480" s="11" t="s">
        <v>2960</v>
      </c>
      <c r="L480" s="11">
        <v>2</v>
      </c>
    </row>
    <row r="481" spans="1:12">
      <c r="A481" s="11" t="s">
        <v>731</v>
      </c>
      <c r="D481" s="11" t="s">
        <v>260</v>
      </c>
      <c r="E481" s="19" t="s">
        <v>981</v>
      </c>
      <c r="F481" s="10">
        <v>42036</v>
      </c>
      <c r="G481" s="10">
        <v>44958</v>
      </c>
      <c r="H481" s="11">
        <v>9</v>
      </c>
      <c r="I481" s="20" t="s">
        <v>259</v>
      </c>
      <c r="J481" s="11" t="s">
        <v>261</v>
      </c>
      <c r="K481" s="11" t="s">
        <v>2960</v>
      </c>
      <c r="L481" s="11">
        <v>2</v>
      </c>
    </row>
    <row r="482" spans="1:12">
      <c r="A482" s="11" t="s">
        <v>732</v>
      </c>
      <c r="D482" s="11" t="s">
        <v>260</v>
      </c>
      <c r="E482" s="19" t="s">
        <v>982</v>
      </c>
      <c r="F482" s="10">
        <v>42036</v>
      </c>
      <c r="G482" s="10">
        <v>44958</v>
      </c>
      <c r="H482" s="11">
        <v>9</v>
      </c>
      <c r="I482" s="20" t="s">
        <v>259</v>
      </c>
      <c r="J482" s="11" t="s">
        <v>261</v>
      </c>
      <c r="K482" s="11" t="s">
        <v>2960</v>
      </c>
      <c r="L482" s="11">
        <v>2</v>
      </c>
    </row>
    <row r="483" spans="1:12">
      <c r="A483" s="11" t="s">
        <v>733</v>
      </c>
      <c r="D483" s="11" t="s">
        <v>260</v>
      </c>
      <c r="E483" s="19" t="s">
        <v>983</v>
      </c>
      <c r="F483" s="10">
        <v>42036</v>
      </c>
      <c r="G483" s="10">
        <v>44958</v>
      </c>
      <c r="H483" s="11">
        <v>9</v>
      </c>
      <c r="I483" s="20" t="s">
        <v>259</v>
      </c>
      <c r="J483" s="11" t="s">
        <v>261</v>
      </c>
      <c r="K483" s="11" t="s">
        <v>2960</v>
      </c>
      <c r="L483" s="11">
        <v>2</v>
      </c>
    </row>
    <row r="484" spans="1:12">
      <c r="A484" s="11" t="s">
        <v>734</v>
      </c>
      <c r="D484" s="11" t="s">
        <v>260</v>
      </c>
      <c r="E484" s="19" t="s">
        <v>984</v>
      </c>
      <c r="F484" s="10">
        <v>42036</v>
      </c>
      <c r="G484" s="10">
        <v>44958</v>
      </c>
      <c r="H484" s="11">
        <v>9</v>
      </c>
      <c r="I484" s="20" t="s">
        <v>259</v>
      </c>
      <c r="J484" s="11" t="s">
        <v>261</v>
      </c>
      <c r="K484" s="11" t="s">
        <v>2960</v>
      </c>
      <c r="L484" s="11">
        <v>2</v>
      </c>
    </row>
    <row r="485" spans="1:12">
      <c r="A485" s="11" t="s">
        <v>735</v>
      </c>
      <c r="D485" s="11" t="s">
        <v>260</v>
      </c>
      <c r="E485" s="19" t="s">
        <v>985</v>
      </c>
      <c r="F485" s="10">
        <v>42036</v>
      </c>
      <c r="G485" s="10">
        <v>44958</v>
      </c>
      <c r="H485" s="11">
        <v>9</v>
      </c>
      <c r="I485" s="20" t="s">
        <v>259</v>
      </c>
      <c r="J485" s="11" t="s">
        <v>261</v>
      </c>
      <c r="K485" s="11" t="s">
        <v>2960</v>
      </c>
      <c r="L485" s="11">
        <v>2</v>
      </c>
    </row>
    <row r="486" spans="1:12">
      <c r="A486" s="11" t="s">
        <v>736</v>
      </c>
      <c r="D486" s="11" t="s">
        <v>260</v>
      </c>
      <c r="E486" s="19" t="s">
        <v>986</v>
      </c>
      <c r="F486" s="10">
        <v>42036</v>
      </c>
      <c r="G486" s="10">
        <v>44958</v>
      </c>
      <c r="H486" s="11">
        <v>9</v>
      </c>
      <c r="I486" s="20" t="s">
        <v>259</v>
      </c>
      <c r="J486" s="11" t="s">
        <v>261</v>
      </c>
      <c r="K486" s="11" t="s">
        <v>2960</v>
      </c>
      <c r="L486" s="11">
        <v>2</v>
      </c>
    </row>
    <row r="487" spans="1:12">
      <c r="A487" s="11" t="s">
        <v>737</v>
      </c>
      <c r="D487" s="11" t="s">
        <v>260</v>
      </c>
      <c r="E487" s="19" t="s">
        <v>987</v>
      </c>
      <c r="F487" s="10">
        <v>42036</v>
      </c>
      <c r="G487" s="10">
        <v>44958</v>
      </c>
      <c r="H487" s="11">
        <v>9</v>
      </c>
      <c r="I487" s="20" t="s">
        <v>259</v>
      </c>
      <c r="J487" s="11" t="s">
        <v>261</v>
      </c>
      <c r="K487" s="11" t="s">
        <v>2960</v>
      </c>
      <c r="L487" s="11">
        <v>2</v>
      </c>
    </row>
    <row r="488" spans="1:12">
      <c r="A488" s="11" t="s">
        <v>738</v>
      </c>
      <c r="D488" s="11" t="s">
        <v>260</v>
      </c>
      <c r="E488" s="19" t="s">
        <v>988</v>
      </c>
      <c r="F488" s="10">
        <v>42036</v>
      </c>
      <c r="G488" s="10">
        <v>44958</v>
      </c>
      <c r="H488" s="11">
        <v>9</v>
      </c>
      <c r="I488" s="20" t="s">
        <v>259</v>
      </c>
      <c r="J488" s="11" t="s">
        <v>261</v>
      </c>
      <c r="K488" s="11" t="s">
        <v>2960</v>
      </c>
      <c r="L488" s="11">
        <v>2</v>
      </c>
    </row>
    <row r="489" spans="1:12">
      <c r="A489" s="11" t="s">
        <v>739</v>
      </c>
      <c r="D489" s="11" t="s">
        <v>260</v>
      </c>
      <c r="E489" s="19" t="s">
        <v>989</v>
      </c>
      <c r="F489" s="10">
        <v>42036</v>
      </c>
      <c r="G489" s="10">
        <v>44958</v>
      </c>
      <c r="H489" s="11">
        <v>9</v>
      </c>
      <c r="I489" s="20" t="s">
        <v>259</v>
      </c>
      <c r="J489" s="11" t="s">
        <v>261</v>
      </c>
      <c r="K489" s="11" t="s">
        <v>2960</v>
      </c>
      <c r="L489" s="11">
        <v>2</v>
      </c>
    </row>
    <row r="490" spans="1:12">
      <c r="A490" s="11" t="s">
        <v>740</v>
      </c>
      <c r="D490" s="11" t="s">
        <v>260</v>
      </c>
      <c r="E490" s="19" t="s">
        <v>990</v>
      </c>
      <c r="F490" s="10">
        <v>42036</v>
      </c>
      <c r="G490" s="10">
        <v>44958</v>
      </c>
      <c r="H490" s="11">
        <v>9</v>
      </c>
      <c r="I490" s="20" t="s">
        <v>259</v>
      </c>
      <c r="J490" s="11" t="s">
        <v>261</v>
      </c>
      <c r="K490" s="11" t="s">
        <v>2960</v>
      </c>
      <c r="L490" s="11">
        <v>2</v>
      </c>
    </row>
    <row r="491" spans="1:12">
      <c r="A491" s="11" t="s">
        <v>741</v>
      </c>
      <c r="D491" s="11" t="s">
        <v>260</v>
      </c>
      <c r="E491" s="19" t="s">
        <v>991</v>
      </c>
      <c r="F491" s="10">
        <v>42036</v>
      </c>
      <c r="G491" s="10">
        <v>44958</v>
      </c>
      <c r="H491" s="11">
        <v>9</v>
      </c>
      <c r="I491" s="20" t="s">
        <v>259</v>
      </c>
      <c r="J491" s="11" t="s">
        <v>261</v>
      </c>
      <c r="K491" s="11" t="s">
        <v>2960</v>
      </c>
      <c r="L491" s="11">
        <v>2</v>
      </c>
    </row>
    <row r="492" spans="1:12">
      <c r="A492" s="11" t="s">
        <v>742</v>
      </c>
      <c r="D492" s="11" t="s">
        <v>260</v>
      </c>
      <c r="E492" s="19" t="s">
        <v>992</v>
      </c>
      <c r="F492" s="10">
        <v>42036</v>
      </c>
      <c r="G492" s="10">
        <v>44958</v>
      </c>
      <c r="H492" s="11">
        <v>9</v>
      </c>
      <c r="I492" s="20" t="s">
        <v>259</v>
      </c>
      <c r="J492" s="11" t="s">
        <v>261</v>
      </c>
      <c r="K492" s="11" t="s">
        <v>2960</v>
      </c>
      <c r="L492" s="11">
        <v>2</v>
      </c>
    </row>
    <row r="493" spans="1:12">
      <c r="A493" s="11" t="s">
        <v>743</v>
      </c>
      <c r="D493" s="11" t="s">
        <v>260</v>
      </c>
      <c r="E493" s="19" t="s">
        <v>993</v>
      </c>
      <c r="F493" s="10">
        <v>42036</v>
      </c>
      <c r="G493" s="10">
        <v>44958</v>
      </c>
      <c r="H493" s="11">
        <v>9</v>
      </c>
      <c r="I493" s="20" t="s">
        <v>259</v>
      </c>
      <c r="J493" s="11" t="s">
        <v>261</v>
      </c>
      <c r="K493" s="11" t="s">
        <v>2960</v>
      </c>
      <c r="L493" s="11">
        <v>2</v>
      </c>
    </row>
    <row r="494" spans="1:12">
      <c r="A494" s="11" t="s">
        <v>744</v>
      </c>
      <c r="D494" s="11" t="s">
        <v>260</v>
      </c>
      <c r="E494" s="19" t="s">
        <v>994</v>
      </c>
      <c r="F494" s="10">
        <v>42036</v>
      </c>
      <c r="G494" s="10">
        <v>44958</v>
      </c>
      <c r="H494" s="11">
        <v>9</v>
      </c>
      <c r="I494" s="20" t="s">
        <v>259</v>
      </c>
      <c r="J494" s="11" t="s">
        <v>261</v>
      </c>
      <c r="K494" s="11" t="s">
        <v>2960</v>
      </c>
      <c r="L494" s="11">
        <v>2</v>
      </c>
    </row>
    <row r="495" spans="1:12">
      <c r="A495" s="11" t="s">
        <v>745</v>
      </c>
      <c r="D495" s="11" t="s">
        <v>260</v>
      </c>
      <c r="E495" s="19" t="s">
        <v>995</v>
      </c>
      <c r="F495" s="10">
        <v>42036</v>
      </c>
      <c r="G495" s="10">
        <v>44958</v>
      </c>
      <c r="H495" s="11">
        <v>9</v>
      </c>
      <c r="I495" s="20" t="s">
        <v>259</v>
      </c>
      <c r="J495" s="11" t="s">
        <v>261</v>
      </c>
      <c r="K495" s="11" t="s">
        <v>2960</v>
      </c>
      <c r="L495" s="11">
        <v>2</v>
      </c>
    </row>
    <row r="496" spans="1:12">
      <c r="A496" s="11" t="s">
        <v>746</v>
      </c>
      <c r="D496" s="11" t="s">
        <v>260</v>
      </c>
      <c r="E496" s="19" t="s">
        <v>996</v>
      </c>
      <c r="F496" s="10">
        <v>42036</v>
      </c>
      <c r="G496" s="10">
        <v>44958</v>
      </c>
      <c r="H496" s="11">
        <v>9</v>
      </c>
      <c r="I496" s="20" t="s">
        <v>259</v>
      </c>
      <c r="J496" s="11" t="s">
        <v>261</v>
      </c>
      <c r="K496" s="11" t="s">
        <v>2960</v>
      </c>
      <c r="L496" s="11">
        <v>2</v>
      </c>
    </row>
    <row r="497" spans="1:12">
      <c r="A497" s="11" t="s">
        <v>747</v>
      </c>
      <c r="D497" s="11" t="s">
        <v>260</v>
      </c>
      <c r="E497" s="19" t="s">
        <v>997</v>
      </c>
      <c r="F497" s="10">
        <v>42036</v>
      </c>
      <c r="G497" s="10">
        <v>44958</v>
      </c>
      <c r="H497" s="11">
        <v>9</v>
      </c>
      <c r="I497" s="20" t="s">
        <v>259</v>
      </c>
      <c r="J497" s="11" t="s">
        <v>261</v>
      </c>
      <c r="K497" s="11" t="s">
        <v>2960</v>
      </c>
      <c r="L497" s="11">
        <v>2</v>
      </c>
    </row>
    <row r="498" spans="1:12">
      <c r="A498" s="11" t="s">
        <v>748</v>
      </c>
      <c r="D498" s="11" t="s">
        <v>260</v>
      </c>
      <c r="E498" s="19" t="s">
        <v>998</v>
      </c>
      <c r="F498" s="10">
        <v>42036</v>
      </c>
      <c r="G498" s="10">
        <v>44958</v>
      </c>
      <c r="H498" s="11">
        <v>9</v>
      </c>
      <c r="I498" s="20" t="s">
        <v>259</v>
      </c>
      <c r="J498" s="11" t="s">
        <v>261</v>
      </c>
      <c r="K498" s="11" t="s">
        <v>2960</v>
      </c>
      <c r="L498" s="11">
        <v>2</v>
      </c>
    </row>
    <row r="499" spans="1:12">
      <c r="A499" s="11" t="s">
        <v>749</v>
      </c>
      <c r="D499" s="11" t="s">
        <v>260</v>
      </c>
      <c r="E499" s="19" t="s">
        <v>999</v>
      </c>
      <c r="F499" s="10">
        <v>42036</v>
      </c>
      <c r="G499" s="10">
        <v>44958</v>
      </c>
      <c r="H499" s="11">
        <v>9</v>
      </c>
      <c r="I499" s="20" t="s">
        <v>259</v>
      </c>
      <c r="J499" s="11" t="s">
        <v>261</v>
      </c>
      <c r="K499" s="11" t="s">
        <v>2960</v>
      </c>
      <c r="L499" s="11">
        <v>2</v>
      </c>
    </row>
    <row r="500" spans="1:12">
      <c r="A500" s="11" t="s">
        <v>750</v>
      </c>
      <c r="D500" s="11" t="s">
        <v>260</v>
      </c>
      <c r="E500" s="19" t="s">
        <v>1000</v>
      </c>
      <c r="F500" s="10">
        <v>42036</v>
      </c>
      <c r="G500" s="10">
        <v>44958</v>
      </c>
      <c r="H500" s="11">
        <v>9</v>
      </c>
      <c r="I500" s="20" t="s">
        <v>259</v>
      </c>
      <c r="J500" s="11" t="s">
        <v>261</v>
      </c>
      <c r="K500" s="11" t="s">
        <v>2960</v>
      </c>
      <c r="L500" s="11">
        <v>2</v>
      </c>
    </row>
    <row r="501" spans="1:12">
      <c r="A501" s="11" t="s">
        <v>751</v>
      </c>
      <c r="D501" s="11" t="s">
        <v>260</v>
      </c>
      <c r="E501" s="19" t="s">
        <v>1001</v>
      </c>
      <c r="F501" s="10">
        <v>42036</v>
      </c>
      <c r="G501" s="10">
        <v>44958</v>
      </c>
      <c r="H501" s="11">
        <v>9</v>
      </c>
      <c r="I501" s="20" t="s">
        <v>259</v>
      </c>
      <c r="J501" s="11" t="s">
        <v>261</v>
      </c>
      <c r="K501" s="11" t="s">
        <v>2960</v>
      </c>
      <c r="L501" s="11">
        <v>2</v>
      </c>
    </row>
    <row r="502" spans="1:12">
      <c r="A502" s="11" t="s">
        <v>752</v>
      </c>
      <c r="D502" s="11" t="s">
        <v>260</v>
      </c>
      <c r="E502" s="19" t="s">
        <v>1002</v>
      </c>
      <c r="F502" s="10">
        <v>42036</v>
      </c>
      <c r="G502" s="10">
        <v>44958</v>
      </c>
      <c r="H502" s="11">
        <v>9</v>
      </c>
      <c r="I502" s="20" t="s">
        <v>259</v>
      </c>
      <c r="J502" s="11" t="s">
        <v>261</v>
      </c>
      <c r="K502" s="11" t="s">
        <v>2960</v>
      </c>
      <c r="L502" s="11">
        <v>2</v>
      </c>
    </row>
    <row r="503" spans="1:12">
      <c r="A503" s="11" t="s">
        <v>753</v>
      </c>
      <c r="D503" s="11" t="s">
        <v>260</v>
      </c>
      <c r="E503" s="19" t="s">
        <v>1003</v>
      </c>
      <c r="F503" s="10">
        <v>42036</v>
      </c>
      <c r="G503" s="10">
        <v>44958</v>
      </c>
      <c r="H503" s="11">
        <v>9</v>
      </c>
      <c r="I503" s="20" t="s">
        <v>259</v>
      </c>
      <c r="J503" s="11" t="s">
        <v>261</v>
      </c>
      <c r="K503" s="11" t="s">
        <v>2960</v>
      </c>
      <c r="L503" s="11">
        <v>2</v>
      </c>
    </row>
    <row r="504" spans="1:12">
      <c r="A504" s="11" t="s">
        <v>754</v>
      </c>
      <c r="D504" s="11" t="s">
        <v>260</v>
      </c>
      <c r="E504" s="19" t="s">
        <v>1004</v>
      </c>
      <c r="F504" s="10">
        <v>42036</v>
      </c>
      <c r="G504" s="10">
        <v>44958</v>
      </c>
      <c r="H504" s="11">
        <v>9</v>
      </c>
      <c r="I504" s="20" t="s">
        <v>259</v>
      </c>
      <c r="J504" s="11" t="s">
        <v>261</v>
      </c>
      <c r="K504" s="11" t="s">
        <v>2960</v>
      </c>
      <c r="L504" s="11">
        <v>2</v>
      </c>
    </row>
    <row r="505" spans="1:12">
      <c r="A505" s="11" t="s">
        <v>755</v>
      </c>
      <c r="D505" s="11" t="s">
        <v>260</v>
      </c>
      <c r="E505" s="19" t="s">
        <v>1005</v>
      </c>
      <c r="F505" s="10">
        <v>42036</v>
      </c>
      <c r="G505" s="10">
        <v>44958</v>
      </c>
      <c r="H505" s="11">
        <v>9</v>
      </c>
      <c r="I505" s="20" t="s">
        <v>259</v>
      </c>
      <c r="J505" s="11" t="s">
        <v>261</v>
      </c>
      <c r="K505" s="11" t="s">
        <v>2960</v>
      </c>
      <c r="L505" s="11">
        <v>2</v>
      </c>
    </row>
    <row r="506" spans="1:12">
      <c r="A506" s="11" t="s">
        <v>756</v>
      </c>
      <c r="D506" s="11" t="s">
        <v>260</v>
      </c>
      <c r="E506" s="19" t="s">
        <v>1006</v>
      </c>
      <c r="F506" s="10">
        <v>42036</v>
      </c>
      <c r="G506" s="10">
        <v>44958</v>
      </c>
      <c r="H506" s="11">
        <v>9</v>
      </c>
      <c r="I506" s="20" t="s">
        <v>259</v>
      </c>
      <c r="J506" s="11" t="s">
        <v>261</v>
      </c>
      <c r="K506" s="11" t="s">
        <v>2960</v>
      </c>
      <c r="L506" s="11">
        <v>2</v>
      </c>
    </row>
    <row r="507" spans="1:12">
      <c r="A507" s="11" t="s">
        <v>757</v>
      </c>
      <c r="D507" s="11" t="s">
        <v>260</v>
      </c>
      <c r="E507" s="19" t="s">
        <v>1007</v>
      </c>
      <c r="F507" s="10">
        <v>42036</v>
      </c>
      <c r="G507" s="10">
        <v>44958</v>
      </c>
      <c r="H507" s="11">
        <v>9</v>
      </c>
      <c r="I507" s="20" t="s">
        <v>259</v>
      </c>
      <c r="J507" s="11" t="s">
        <v>261</v>
      </c>
      <c r="K507" s="11" t="s">
        <v>2960</v>
      </c>
      <c r="L507" s="11">
        <v>2</v>
      </c>
    </row>
    <row r="508" spans="1:12">
      <c r="A508" s="11" t="s">
        <v>758</v>
      </c>
      <c r="D508" s="11" t="s">
        <v>260</v>
      </c>
      <c r="E508" s="19" t="s">
        <v>1008</v>
      </c>
      <c r="F508" s="10">
        <v>42036</v>
      </c>
      <c r="G508" s="10">
        <v>44958</v>
      </c>
      <c r="H508" s="11">
        <v>9</v>
      </c>
      <c r="I508" s="20" t="s">
        <v>259</v>
      </c>
      <c r="J508" s="11" t="s">
        <v>261</v>
      </c>
      <c r="K508" s="11" t="s">
        <v>2960</v>
      </c>
      <c r="L508" s="11">
        <v>2</v>
      </c>
    </row>
    <row r="509" spans="1:12">
      <c r="A509" s="11" t="s">
        <v>759</v>
      </c>
      <c r="D509" s="11" t="s">
        <v>260</v>
      </c>
      <c r="E509" s="19" t="s">
        <v>1009</v>
      </c>
      <c r="F509" s="10">
        <v>42036</v>
      </c>
      <c r="G509" s="10">
        <v>44958</v>
      </c>
      <c r="H509" s="11">
        <v>9</v>
      </c>
      <c r="I509" s="20" t="s">
        <v>259</v>
      </c>
      <c r="J509" s="11" t="s">
        <v>261</v>
      </c>
      <c r="K509" s="11" t="s">
        <v>2960</v>
      </c>
      <c r="L509" s="11">
        <v>2</v>
      </c>
    </row>
    <row r="510" spans="1:12">
      <c r="A510" s="11" t="s">
        <v>760</v>
      </c>
      <c r="D510" s="11" t="s">
        <v>260</v>
      </c>
      <c r="E510" s="19" t="s">
        <v>1010</v>
      </c>
      <c r="F510" s="10">
        <v>42036</v>
      </c>
      <c r="G510" s="10">
        <v>44958</v>
      </c>
      <c r="H510" s="11">
        <v>9</v>
      </c>
      <c r="I510" s="20" t="s">
        <v>259</v>
      </c>
      <c r="J510" s="11" t="s">
        <v>261</v>
      </c>
      <c r="K510" s="11" t="s">
        <v>2960</v>
      </c>
      <c r="L510" s="11">
        <v>2</v>
      </c>
    </row>
    <row r="511" spans="1:12">
      <c r="A511" s="11" t="s">
        <v>761</v>
      </c>
      <c r="D511" s="11" t="s">
        <v>260</v>
      </c>
      <c r="E511" s="19" t="s">
        <v>1011</v>
      </c>
      <c r="F511" s="10">
        <v>42036</v>
      </c>
      <c r="G511" s="10">
        <v>44958</v>
      </c>
      <c r="H511" s="11">
        <v>9</v>
      </c>
      <c r="I511" s="20" t="s">
        <v>259</v>
      </c>
      <c r="J511" s="11" t="s">
        <v>261</v>
      </c>
      <c r="K511" s="11" t="s">
        <v>2960</v>
      </c>
      <c r="L511" s="11">
        <v>2</v>
      </c>
    </row>
    <row r="512" spans="1:12">
      <c r="A512" s="11" t="s">
        <v>1012</v>
      </c>
      <c r="D512" s="11" t="s">
        <v>260</v>
      </c>
      <c r="E512" s="19" t="s">
        <v>1262</v>
      </c>
      <c r="F512" s="10">
        <v>42036</v>
      </c>
      <c r="G512" s="10">
        <v>44958</v>
      </c>
      <c r="H512" s="11">
        <v>9</v>
      </c>
      <c r="I512" s="20" t="s">
        <v>259</v>
      </c>
      <c r="J512" s="11" t="s">
        <v>261</v>
      </c>
      <c r="K512" s="11" t="s">
        <v>2960</v>
      </c>
      <c r="L512" s="11">
        <v>2</v>
      </c>
    </row>
    <row r="513" spans="1:12">
      <c r="A513" s="11" t="s">
        <v>1013</v>
      </c>
      <c r="D513" s="11" t="s">
        <v>260</v>
      </c>
      <c r="E513" s="19" t="s">
        <v>1263</v>
      </c>
      <c r="F513" s="10">
        <v>42036</v>
      </c>
      <c r="G513" s="10">
        <v>44958</v>
      </c>
      <c r="H513" s="11">
        <v>9</v>
      </c>
      <c r="I513" s="20" t="s">
        <v>259</v>
      </c>
      <c r="J513" s="11" t="s">
        <v>261</v>
      </c>
      <c r="K513" s="11" t="s">
        <v>2960</v>
      </c>
      <c r="L513" s="11">
        <v>2</v>
      </c>
    </row>
    <row r="514" spans="1:12">
      <c r="A514" s="11" t="s">
        <v>1014</v>
      </c>
      <c r="D514" s="11" t="s">
        <v>260</v>
      </c>
      <c r="E514" s="19" t="s">
        <v>1264</v>
      </c>
      <c r="F514" s="10">
        <v>42036</v>
      </c>
      <c r="G514" s="10">
        <v>44958</v>
      </c>
      <c r="H514" s="11">
        <v>9</v>
      </c>
      <c r="I514" s="20" t="s">
        <v>259</v>
      </c>
      <c r="J514" s="11" t="s">
        <v>261</v>
      </c>
      <c r="K514" s="11" t="s">
        <v>2960</v>
      </c>
      <c r="L514" s="11">
        <v>2</v>
      </c>
    </row>
    <row r="515" spans="1:12">
      <c r="A515" s="11" t="s">
        <v>1015</v>
      </c>
      <c r="D515" s="11" t="s">
        <v>260</v>
      </c>
      <c r="E515" s="19" t="s">
        <v>1265</v>
      </c>
      <c r="F515" s="10">
        <v>42036</v>
      </c>
      <c r="G515" s="10">
        <v>44958</v>
      </c>
      <c r="H515" s="11">
        <v>9</v>
      </c>
      <c r="I515" s="20" t="s">
        <v>259</v>
      </c>
      <c r="J515" s="11" t="s">
        <v>261</v>
      </c>
      <c r="K515" s="11" t="s">
        <v>2960</v>
      </c>
      <c r="L515" s="11">
        <v>2</v>
      </c>
    </row>
    <row r="516" spans="1:12">
      <c r="A516" s="11" t="s">
        <v>1016</v>
      </c>
      <c r="D516" s="11" t="s">
        <v>260</v>
      </c>
      <c r="E516" s="19" t="s">
        <v>1266</v>
      </c>
      <c r="F516" s="10">
        <v>42036</v>
      </c>
      <c r="G516" s="10">
        <v>44958</v>
      </c>
      <c r="H516" s="11">
        <v>9</v>
      </c>
      <c r="I516" s="20" t="s">
        <v>259</v>
      </c>
      <c r="J516" s="11" t="s">
        <v>261</v>
      </c>
      <c r="K516" s="11" t="s">
        <v>2960</v>
      </c>
      <c r="L516" s="11">
        <v>2</v>
      </c>
    </row>
    <row r="517" spans="1:12">
      <c r="A517" s="11" t="s">
        <v>1017</v>
      </c>
      <c r="D517" s="11" t="s">
        <v>260</v>
      </c>
      <c r="E517" s="19" t="s">
        <v>1267</v>
      </c>
      <c r="F517" s="10">
        <v>42036</v>
      </c>
      <c r="G517" s="10">
        <v>44958</v>
      </c>
      <c r="H517" s="11">
        <v>9</v>
      </c>
      <c r="I517" s="20" t="s">
        <v>259</v>
      </c>
      <c r="J517" s="11" t="s">
        <v>261</v>
      </c>
      <c r="K517" s="11" t="s">
        <v>2960</v>
      </c>
      <c r="L517" s="11">
        <v>2</v>
      </c>
    </row>
    <row r="518" spans="1:12">
      <c r="A518" s="11" t="s">
        <v>1018</v>
      </c>
      <c r="D518" s="11" t="s">
        <v>260</v>
      </c>
      <c r="E518" s="19" t="s">
        <v>1268</v>
      </c>
      <c r="F518" s="10">
        <v>42036</v>
      </c>
      <c r="G518" s="10">
        <v>44958</v>
      </c>
      <c r="H518" s="11">
        <v>9</v>
      </c>
      <c r="I518" s="20" t="s">
        <v>259</v>
      </c>
      <c r="J518" s="11" t="s">
        <v>261</v>
      </c>
      <c r="K518" s="11" t="s">
        <v>2960</v>
      </c>
      <c r="L518" s="11">
        <v>2</v>
      </c>
    </row>
    <row r="519" spans="1:12">
      <c r="A519" s="11" t="s">
        <v>1019</v>
      </c>
      <c r="D519" s="11" t="s">
        <v>260</v>
      </c>
      <c r="E519" s="19" t="s">
        <v>1269</v>
      </c>
      <c r="F519" s="10">
        <v>42036</v>
      </c>
      <c r="G519" s="10">
        <v>44958</v>
      </c>
      <c r="H519" s="11">
        <v>9</v>
      </c>
      <c r="I519" s="20" t="s">
        <v>259</v>
      </c>
      <c r="J519" s="11" t="s">
        <v>261</v>
      </c>
      <c r="K519" s="11" t="s">
        <v>2960</v>
      </c>
      <c r="L519" s="11">
        <v>2</v>
      </c>
    </row>
    <row r="520" spans="1:12">
      <c r="A520" s="11" t="s">
        <v>1020</v>
      </c>
      <c r="D520" s="11" t="s">
        <v>260</v>
      </c>
      <c r="E520" s="19" t="s">
        <v>1270</v>
      </c>
      <c r="F520" s="10">
        <v>42036</v>
      </c>
      <c r="G520" s="10">
        <v>44958</v>
      </c>
      <c r="H520" s="11">
        <v>9</v>
      </c>
      <c r="I520" s="20" t="s">
        <v>259</v>
      </c>
      <c r="J520" s="11" t="s">
        <v>261</v>
      </c>
      <c r="K520" s="11" t="s">
        <v>2960</v>
      </c>
      <c r="L520" s="11">
        <v>2</v>
      </c>
    </row>
    <row r="521" spans="1:12">
      <c r="A521" s="11" t="s">
        <v>1021</v>
      </c>
      <c r="D521" s="11" t="s">
        <v>260</v>
      </c>
      <c r="E521" s="19" t="s">
        <v>1271</v>
      </c>
      <c r="F521" s="10">
        <v>42036</v>
      </c>
      <c r="G521" s="10">
        <v>44958</v>
      </c>
      <c r="H521" s="11">
        <v>9</v>
      </c>
      <c r="I521" s="20" t="s">
        <v>259</v>
      </c>
      <c r="J521" s="11" t="s">
        <v>261</v>
      </c>
      <c r="K521" s="11" t="s">
        <v>2960</v>
      </c>
      <c r="L521" s="11">
        <v>2</v>
      </c>
    </row>
    <row r="522" spans="1:12">
      <c r="A522" s="11" t="s">
        <v>1022</v>
      </c>
      <c r="D522" s="11" t="s">
        <v>260</v>
      </c>
      <c r="E522" s="19" t="s">
        <v>1272</v>
      </c>
      <c r="F522" s="10">
        <v>42036</v>
      </c>
      <c r="G522" s="10">
        <v>44958</v>
      </c>
      <c r="H522" s="11">
        <v>9</v>
      </c>
      <c r="I522" s="20" t="s">
        <v>259</v>
      </c>
      <c r="J522" s="11" t="s">
        <v>261</v>
      </c>
      <c r="K522" s="11" t="s">
        <v>2960</v>
      </c>
      <c r="L522" s="11">
        <v>2</v>
      </c>
    </row>
    <row r="523" spans="1:12">
      <c r="A523" s="11" t="s">
        <v>1023</v>
      </c>
      <c r="D523" s="11" t="s">
        <v>260</v>
      </c>
      <c r="E523" s="19" t="s">
        <v>1273</v>
      </c>
      <c r="F523" s="10">
        <v>42036</v>
      </c>
      <c r="G523" s="10">
        <v>44958</v>
      </c>
      <c r="H523" s="11">
        <v>9</v>
      </c>
      <c r="I523" s="20" t="s">
        <v>259</v>
      </c>
      <c r="J523" s="11" t="s">
        <v>261</v>
      </c>
      <c r="K523" s="11" t="s">
        <v>2960</v>
      </c>
      <c r="L523" s="11">
        <v>2</v>
      </c>
    </row>
    <row r="524" spans="1:12">
      <c r="A524" s="11" t="s">
        <v>1024</v>
      </c>
      <c r="D524" s="11" t="s">
        <v>260</v>
      </c>
      <c r="E524" s="19" t="s">
        <v>1274</v>
      </c>
      <c r="F524" s="10">
        <v>42036</v>
      </c>
      <c r="G524" s="10">
        <v>44958</v>
      </c>
      <c r="H524" s="11">
        <v>9</v>
      </c>
      <c r="I524" s="20" t="s">
        <v>259</v>
      </c>
      <c r="J524" s="11" t="s">
        <v>261</v>
      </c>
      <c r="K524" s="11" t="s">
        <v>2960</v>
      </c>
      <c r="L524" s="11">
        <v>2</v>
      </c>
    </row>
    <row r="525" spans="1:12">
      <c r="A525" s="11" t="s">
        <v>1025</v>
      </c>
      <c r="D525" s="11" t="s">
        <v>260</v>
      </c>
      <c r="E525" s="19" t="s">
        <v>1275</v>
      </c>
      <c r="F525" s="10">
        <v>42036</v>
      </c>
      <c r="G525" s="10">
        <v>44958</v>
      </c>
      <c r="H525" s="11">
        <v>9</v>
      </c>
      <c r="I525" s="20" t="s">
        <v>259</v>
      </c>
      <c r="J525" s="11" t="s">
        <v>261</v>
      </c>
      <c r="K525" s="11" t="s">
        <v>2960</v>
      </c>
      <c r="L525" s="11">
        <v>2</v>
      </c>
    </row>
    <row r="526" spans="1:12">
      <c r="A526" s="11" t="s">
        <v>1026</v>
      </c>
      <c r="D526" s="11" t="s">
        <v>260</v>
      </c>
      <c r="E526" s="19" t="s">
        <v>1276</v>
      </c>
      <c r="F526" s="10">
        <v>42036</v>
      </c>
      <c r="G526" s="10">
        <v>44958</v>
      </c>
      <c r="H526" s="11">
        <v>9</v>
      </c>
      <c r="I526" s="20" t="s">
        <v>259</v>
      </c>
      <c r="J526" s="11" t="s">
        <v>261</v>
      </c>
      <c r="K526" s="11" t="s">
        <v>2960</v>
      </c>
      <c r="L526" s="11">
        <v>2</v>
      </c>
    </row>
    <row r="527" spans="1:12">
      <c r="A527" s="11" t="s">
        <v>1027</v>
      </c>
      <c r="D527" s="11" t="s">
        <v>260</v>
      </c>
      <c r="E527" s="19" t="s">
        <v>1277</v>
      </c>
      <c r="F527" s="10">
        <v>42036</v>
      </c>
      <c r="G527" s="10">
        <v>44958</v>
      </c>
      <c r="H527" s="11">
        <v>9</v>
      </c>
      <c r="I527" s="20" t="s">
        <v>259</v>
      </c>
      <c r="J527" s="11" t="s">
        <v>261</v>
      </c>
      <c r="K527" s="11" t="s">
        <v>2960</v>
      </c>
      <c r="L527" s="11">
        <v>2</v>
      </c>
    </row>
    <row r="528" spans="1:12">
      <c r="A528" s="11" t="s">
        <v>1028</v>
      </c>
      <c r="D528" s="11" t="s">
        <v>260</v>
      </c>
      <c r="E528" s="19" t="s">
        <v>1278</v>
      </c>
      <c r="F528" s="10">
        <v>42036</v>
      </c>
      <c r="G528" s="10">
        <v>44958</v>
      </c>
      <c r="H528" s="11">
        <v>9</v>
      </c>
      <c r="I528" s="20" t="s">
        <v>259</v>
      </c>
      <c r="J528" s="11" t="s">
        <v>261</v>
      </c>
      <c r="K528" s="11" t="s">
        <v>2960</v>
      </c>
      <c r="L528" s="11">
        <v>2</v>
      </c>
    </row>
    <row r="529" spans="1:12">
      <c r="A529" s="11" t="s">
        <v>1029</v>
      </c>
      <c r="D529" s="11" t="s">
        <v>260</v>
      </c>
      <c r="E529" s="19" t="s">
        <v>1279</v>
      </c>
      <c r="F529" s="10">
        <v>42036</v>
      </c>
      <c r="G529" s="10">
        <v>44958</v>
      </c>
      <c r="H529" s="11">
        <v>9</v>
      </c>
      <c r="I529" s="20" t="s">
        <v>259</v>
      </c>
      <c r="J529" s="11" t="s">
        <v>261</v>
      </c>
      <c r="K529" s="11" t="s">
        <v>2960</v>
      </c>
      <c r="L529" s="11">
        <v>2</v>
      </c>
    </row>
    <row r="530" spans="1:12">
      <c r="A530" s="11" t="s">
        <v>1030</v>
      </c>
      <c r="D530" s="11" t="s">
        <v>260</v>
      </c>
      <c r="E530" s="19" t="s">
        <v>1280</v>
      </c>
      <c r="F530" s="10">
        <v>42036</v>
      </c>
      <c r="G530" s="10">
        <v>44958</v>
      </c>
      <c r="H530" s="11">
        <v>9</v>
      </c>
      <c r="I530" s="20" t="s">
        <v>259</v>
      </c>
      <c r="J530" s="11" t="s">
        <v>261</v>
      </c>
      <c r="K530" s="11" t="s">
        <v>2960</v>
      </c>
      <c r="L530" s="11">
        <v>2</v>
      </c>
    </row>
    <row r="531" spans="1:12">
      <c r="A531" s="11" t="s">
        <v>1031</v>
      </c>
      <c r="D531" s="11" t="s">
        <v>260</v>
      </c>
      <c r="E531" s="19" t="s">
        <v>1281</v>
      </c>
      <c r="F531" s="10">
        <v>42036</v>
      </c>
      <c r="G531" s="10">
        <v>44958</v>
      </c>
      <c r="H531" s="11">
        <v>9</v>
      </c>
      <c r="I531" s="20" t="s">
        <v>259</v>
      </c>
      <c r="J531" s="11" t="s">
        <v>261</v>
      </c>
      <c r="K531" s="11" t="s">
        <v>2960</v>
      </c>
      <c r="L531" s="11">
        <v>2</v>
      </c>
    </row>
    <row r="532" spans="1:12">
      <c r="A532" s="11" t="s">
        <v>1032</v>
      </c>
      <c r="D532" s="11" t="s">
        <v>260</v>
      </c>
      <c r="E532" s="19" t="s">
        <v>1282</v>
      </c>
      <c r="F532" s="10">
        <v>42036</v>
      </c>
      <c r="G532" s="10">
        <v>44958</v>
      </c>
      <c r="H532" s="11">
        <v>9</v>
      </c>
      <c r="I532" s="20" t="s">
        <v>259</v>
      </c>
      <c r="J532" s="11" t="s">
        <v>261</v>
      </c>
      <c r="K532" s="11" t="s">
        <v>2960</v>
      </c>
      <c r="L532" s="11">
        <v>2</v>
      </c>
    </row>
    <row r="533" spans="1:12">
      <c r="A533" s="11" t="s">
        <v>1033</v>
      </c>
      <c r="D533" s="11" t="s">
        <v>260</v>
      </c>
      <c r="E533" s="19" t="s">
        <v>1283</v>
      </c>
      <c r="F533" s="10">
        <v>42036</v>
      </c>
      <c r="G533" s="10">
        <v>44958</v>
      </c>
      <c r="H533" s="11">
        <v>9</v>
      </c>
      <c r="I533" s="20" t="s">
        <v>259</v>
      </c>
      <c r="J533" s="11" t="s">
        <v>261</v>
      </c>
      <c r="K533" s="11" t="s">
        <v>2960</v>
      </c>
      <c r="L533" s="11">
        <v>2</v>
      </c>
    </row>
    <row r="534" spans="1:12">
      <c r="A534" s="11" t="s">
        <v>1034</v>
      </c>
      <c r="D534" s="11" t="s">
        <v>260</v>
      </c>
      <c r="E534" s="19" t="s">
        <v>1284</v>
      </c>
      <c r="F534" s="10">
        <v>42036</v>
      </c>
      <c r="G534" s="10">
        <v>44958</v>
      </c>
      <c r="H534" s="11">
        <v>9</v>
      </c>
      <c r="I534" s="20" t="s">
        <v>259</v>
      </c>
      <c r="J534" s="11" t="s">
        <v>261</v>
      </c>
      <c r="K534" s="11" t="s">
        <v>2960</v>
      </c>
      <c r="L534" s="11">
        <v>2</v>
      </c>
    </row>
    <row r="535" spans="1:12">
      <c r="A535" s="11" t="s">
        <v>1035</v>
      </c>
      <c r="D535" s="11" t="s">
        <v>260</v>
      </c>
      <c r="E535" s="19" t="s">
        <v>1285</v>
      </c>
      <c r="F535" s="10">
        <v>42036</v>
      </c>
      <c r="G535" s="10">
        <v>44958</v>
      </c>
      <c r="H535" s="11">
        <v>9</v>
      </c>
      <c r="I535" s="20" t="s">
        <v>259</v>
      </c>
      <c r="J535" s="11" t="s">
        <v>261</v>
      </c>
      <c r="K535" s="11" t="s">
        <v>2960</v>
      </c>
      <c r="L535" s="11">
        <v>2</v>
      </c>
    </row>
    <row r="536" spans="1:12">
      <c r="A536" s="11" t="s">
        <v>1036</v>
      </c>
      <c r="D536" s="11" t="s">
        <v>260</v>
      </c>
      <c r="E536" s="19" t="s">
        <v>1286</v>
      </c>
      <c r="F536" s="10">
        <v>42036</v>
      </c>
      <c r="G536" s="10">
        <v>44958</v>
      </c>
      <c r="H536" s="11">
        <v>9</v>
      </c>
      <c r="I536" s="20" t="s">
        <v>259</v>
      </c>
      <c r="J536" s="11" t="s">
        <v>261</v>
      </c>
      <c r="K536" s="11" t="s">
        <v>2960</v>
      </c>
      <c r="L536" s="11">
        <v>2</v>
      </c>
    </row>
    <row r="537" spans="1:12">
      <c r="A537" s="11" t="s">
        <v>1037</v>
      </c>
      <c r="D537" s="11" t="s">
        <v>260</v>
      </c>
      <c r="E537" s="19" t="s">
        <v>1287</v>
      </c>
      <c r="F537" s="10">
        <v>42036</v>
      </c>
      <c r="G537" s="10">
        <v>44958</v>
      </c>
      <c r="H537" s="11">
        <v>9</v>
      </c>
      <c r="I537" s="20" t="s">
        <v>259</v>
      </c>
      <c r="J537" s="11" t="s">
        <v>261</v>
      </c>
      <c r="K537" s="11" t="s">
        <v>2960</v>
      </c>
      <c r="L537" s="11">
        <v>2</v>
      </c>
    </row>
    <row r="538" spans="1:12">
      <c r="A538" s="11" t="s">
        <v>1038</v>
      </c>
      <c r="D538" s="11" t="s">
        <v>260</v>
      </c>
      <c r="E538" s="19" t="s">
        <v>1288</v>
      </c>
      <c r="F538" s="10">
        <v>42036</v>
      </c>
      <c r="G538" s="10">
        <v>44958</v>
      </c>
      <c r="H538" s="11">
        <v>9</v>
      </c>
      <c r="I538" s="20" t="s">
        <v>259</v>
      </c>
      <c r="J538" s="11" t="s">
        <v>261</v>
      </c>
      <c r="K538" s="11" t="s">
        <v>2960</v>
      </c>
      <c r="L538" s="11">
        <v>2</v>
      </c>
    </row>
    <row r="539" spans="1:12">
      <c r="A539" s="11" t="s">
        <v>1039</v>
      </c>
      <c r="D539" s="11" t="s">
        <v>260</v>
      </c>
      <c r="E539" s="19" t="s">
        <v>1289</v>
      </c>
      <c r="F539" s="10">
        <v>42036</v>
      </c>
      <c r="G539" s="10">
        <v>44958</v>
      </c>
      <c r="H539" s="11">
        <v>9</v>
      </c>
      <c r="I539" s="20" t="s">
        <v>259</v>
      </c>
      <c r="J539" s="11" t="s">
        <v>261</v>
      </c>
      <c r="K539" s="11" t="s">
        <v>2960</v>
      </c>
      <c r="L539" s="11">
        <v>2</v>
      </c>
    </row>
    <row r="540" spans="1:12">
      <c r="A540" s="11" t="s">
        <v>1040</v>
      </c>
      <c r="D540" s="11" t="s">
        <v>260</v>
      </c>
      <c r="E540" s="19" t="s">
        <v>1290</v>
      </c>
      <c r="F540" s="10">
        <v>42036</v>
      </c>
      <c r="G540" s="10">
        <v>44958</v>
      </c>
      <c r="H540" s="11">
        <v>9</v>
      </c>
      <c r="I540" s="20" t="s">
        <v>259</v>
      </c>
      <c r="J540" s="11" t="s">
        <v>261</v>
      </c>
      <c r="K540" s="11" t="s">
        <v>2960</v>
      </c>
      <c r="L540" s="11">
        <v>2</v>
      </c>
    </row>
    <row r="541" spans="1:12">
      <c r="A541" s="11" t="s">
        <v>1041</v>
      </c>
      <c r="D541" s="11" t="s">
        <v>260</v>
      </c>
      <c r="E541" s="19" t="s">
        <v>1291</v>
      </c>
      <c r="F541" s="10">
        <v>42036</v>
      </c>
      <c r="G541" s="10">
        <v>44958</v>
      </c>
      <c r="H541" s="11">
        <v>9</v>
      </c>
      <c r="I541" s="20" t="s">
        <v>259</v>
      </c>
      <c r="J541" s="11" t="s">
        <v>261</v>
      </c>
      <c r="K541" s="11" t="s">
        <v>2960</v>
      </c>
      <c r="L541" s="11">
        <v>2</v>
      </c>
    </row>
    <row r="542" spans="1:12">
      <c r="A542" s="11" t="s">
        <v>1042</v>
      </c>
      <c r="D542" s="11" t="s">
        <v>260</v>
      </c>
      <c r="E542" s="19" t="s">
        <v>1292</v>
      </c>
      <c r="F542" s="10">
        <v>42036</v>
      </c>
      <c r="G542" s="10">
        <v>44958</v>
      </c>
      <c r="H542" s="11">
        <v>9</v>
      </c>
      <c r="I542" s="20" t="s">
        <v>259</v>
      </c>
      <c r="J542" s="11" t="s">
        <v>261</v>
      </c>
      <c r="K542" s="11" t="s">
        <v>2960</v>
      </c>
      <c r="L542" s="11">
        <v>2</v>
      </c>
    </row>
    <row r="543" spans="1:12">
      <c r="A543" s="11" t="s">
        <v>1043</v>
      </c>
      <c r="D543" s="11" t="s">
        <v>260</v>
      </c>
      <c r="E543" s="19" t="s">
        <v>1293</v>
      </c>
      <c r="F543" s="10">
        <v>42036</v>
      </c>
      <c r="G543" s="10">
        <v>44958</v>
      </c>
      <c r="H543" s="11">
        <v>9</v>
      </c>
      <c r="I543" s="20" t="s">
        <v>259</v>
      </c>
      <c r="J543" s="11" t="s">
        <v>261</v>
      </c>
      <c r="K543" s="11" t="s">
        <v>2960</v>
      </c>
      <c r="L543" s="11">
        <v>2</v>
      </c>
    </row>
    <row r="544" spans="1:12">
      <c r="A544" s="11" t="s">
        <v>1044</v>
      </c>
      <c r="D544" s="11" t="s">
        <v>260</v>
      </c>
      <c r="E544" s="19" t="s">
        <v>1294</v>
      </c>
      <c r="F544" s="10">
        <v>42036</v>
      </c>
      <c r="G544" s="10">
        <v>44958</v>
      </c>
      <c r="H544" s="11">
        <v>9</v>
      </c>
      <c r="I544" s="20" t="s">
        <v>259</v>
      </c>
      <c r="J544" s="11" t="s">
        <v>261</v>
      </c>
      <c r="K544" s="11" t="s">
        <v>2960</v>
      </c>
      <c r="L544" s="11">
        <v>2</v>
      </c>
    </row>
    <row r="545" spans="1:12">
      <c r="A545" s="11" t="s">
        <v>1045</v>
      </c>
      <c r="D545" s="11" t="s">
        <v>260</v>
      </c>
      <c r="E545" s="19" t="s">
        <v>1295</v>
      </c>
      <c r="F545" s="10">
        <v>42036</v>
      </c>
      <c r="G545" s="10">
        <v>44958</v>
      </c>
      <c r="H545" s="11">
        <v>9</v>
      </c>
      <c r="I545" s="20" t="s">
        <v>259</v>
      </c>
      <c r="J545" s="11" t="s">
        <v>261</v>
      </c>
      <c r="K545" s="11" t="s">
        <v>2960</v>
      </c>
      <c r="L545" s="11">
        <v>2</v>
      </c>
    </row>
    <row r="546" spans="1:12">
      <c r="A546" s="11" t="s">
        <v>1046</v>
      </c>
      <c r="D546" s="11" t="s">
        <v>260</v>
      </c>
      <c r="E546" s="19" t="s">
        <v>1296</v>
      </c>
      <c r="F546" s="10">
        <v>42036</v>
      </c>
      <c r="G546" s="10">
        <v>44958</v>
      </c>
      <c r="H546" s="11">
        <v>9</v>
      </c>
      <c r="I546" s="20" t="s">
        <v>259</v>
      </c>
      <c r="J546" s="11" t="s">
        <v>261</v>
      </c>
      <c r="K546" s="11" t="s">
        <v>2960</v>
      </c>
      <c r="L546" s="11">
        <v>2</v>
      </c>
    </row>
    <row r="547" spans="1:12">
      <c r="A547" s="11" t="s">
        <v>1047</v>
      </c>
      <c r="D547" s="11" t="s">
        <v>260</v>
      </c>
      <c r="E547" s="19" t="s">
        <v>1297</v>
      </c>
      <c r="F547" s="10">
        <v>42036</v>
      </c>
      <c r="G547" s="10">
        <v>44958</v>
      </c>
      <c r="H547" s="11">
        <v>9</v>
      </c>
      <c r="I547" s="20" t="s">
        <v>259</v>
      </c>
      <c r="J547" s="11" t="s">
        <v>261</v>
      </c>
      <c r="K547" s="11" t="s">
        <v>2960</v>
      </c>
      <c r="L547" s="11">
        <v>2</v>
      </c>
    </row>
    <row r="548" spans="1:12">
      <c r="A548" s="11" t="s">
        <v>1048</v>
      </c>
      <c r="D548" s="11" t="s">
        <v>260</v>
      </c>
      <c r="E548" s="19" t="s">
        <v>1298</v>
      </c>
      <c r="F548" s="10">
        <v>42036</v>
      </c>
      <c r="G548" s="10">
        <v>44958</v>
      </c>
      <c r="H548" s="11">
        <v>9</v>
      </c>
      <c r="I548" s="20" t="s">
        <v>259</v>
      </c>
      <c r="J548" s="11" t="s">
        <v>261</v>
      </c>
      <c r="K548" s="11" t="s">
        <v>2960</v>
      </c>
      <c r="L548" s="11">
        <v>2</v>
      </c>
    </row>
    <row r="549" spans="1:12">
      <c r="A549" s="11" t="s">
        <v>1049</v>
      </c>
      <c r="D549" s="11" t="s">
        <v>260</v>
      </c>
      <c r="E549" s="19" t="s">
        <v>1299</v>
      </c>
      <c r="F549" s="10">
        <v>42036</v>
      </c>
      <c r="G549" s="10">
        <v>44958</v>
      </c>
      <c r="H549" s="11">
        <v>9</v>
      </c>
      <c r="I549" s="20" t="s">
        <v>259</v>
      </c>
      <c r="J549" s="11" t="s">
        <v>261</v>
      </c>
      <c r="K549" s="11" t="s">
        <v>2960</v>
      </c>
      <c r="L549" s="11">
        <v>2</v>
      </c>
    </row>
    <row r="550" spans="1:12">
      <c r="A550" s="11" t="s">
        <v>1050</v>
      </c>
      <c r="D550" s="11" t="s">
        <v>260</v>
      </c>
      <c r="E550" s="19" t="s">
        <v>1300</v>
      </c>
      <c r="F550" s="10">
        <v>42036</v>
      </c>
      <c r="G550" s="10">
        <v>44958</v>
      </c>
      <c r="H550" s="11">
        <v>9</v>
      </c>
      <c r="I550" s="20" t="s">
        <v>259</v>
      </c>
      <c r="J550" s="11" t="s">
        <v>261</v>
      </c>
      <c r="K550" s="11" t="s">
        <v>2960</v>
      </c>
      <c r="L550" s="11">
        <v>2</v>
      </c>
    </row>
    <row r="551" spans="1:12">
      <c r="A551" s="11" t="s">
        <v>1051</v>
      </c>
      <c r="D551" s="11" t="s">
        <v>260</v>
      </c>
      <c r="E551" s="19" t="s">
        <v>1301</v>
      </c>
      <c r="F551" s="10">
        <v>42036</v>
      </c>
      <c r="G551" s="10">
        <v>44958</v>
      </c>
      <c r="H551" s="11">
        <v>9</v>
      </c>
      <c r="I551" s="20" t="s">
        <v>259</v>
      </c>
      <c r="J551" s="11" t="s">
        <v>261</v>
      </c>
      <c r="K551" s="11" t="s">
        <v>2960</v>
      </c>
      <c r="L551" s="11">
        <v>2</v>
      </c>
    </row>
    <row r="552" spans="1:12">
      <c r="A552" s="11" t="s">
        <v>1052</v>
      </c>
      <c r="D552" s="11" t="s">
        <v>260</v>
      </c>
      <c r="E552" s="19" t="s">
        <v>1302</v>
      </c>
      <c r="F552" s="10">
        <v>42036</v>
      </c>
      <c r="G552" s="10">
        <v>44958</v>
      </c>
      <c r="H552" s="11">
        <v>9</v>
      </c>
      <c r="I552" s="20" t="s">
        <v>259</v>
      </c>
      <c r="J552" s="11" t="s">
        <v>261</v>
      </c>
      <c r="K552" s="11" t="s">
        <v>2960</v>
      </c>
      <c r="L552" s="11">
        <v>2</v>
      </c>
    </row>
    <row r="553" spans="1:12">
      <c r="A553" s="11" t="s">
        <v>1053</v>
      </c>
      <c r="D553" s="11" t="s">
        <v>260</v>
      </c>
      <c r="E553" s="19" t="s">
        <v>1303</v>
      </c>
      <c r="F553" s="10">
        <v>42036</v>
      </c>
      <c r="G553" s="10">
        <v>44958</v>
      </c>
      <c r="H553" s="11">
        <v>9</v>
      </c>
      <c r="I553" s="20" t="s">
        <v>259</v>
      </c>
      <c r="J553" s="11" t="s">
        <v>261</v>
      </c>
      <c r="K553" s="11" t="s">
        <v>2960</v>
      </c>
      <c r="L553" s="11">
        <v>2</v>
      </c>
    </row>
    <row r="554" spans="1:12">
      <c r="A554" s="11" t="s">
        <v>1054</v>
      </c>
      <c r="D554" s="11" t="s">
        <v>260</v>
      </c>
      <c r="E554" s="19" t="s">
        <v>1304</v>
      </c>
      <c r="F554" s="10">
        <v>42036</v>
      </c>
      <c r="G554" s="10">
        <v>44958</v>
      </c>
      <c r="H554" s="11">
        <v>9</v>
      </c>
      <c r="I554" s="20" t="s">
        <v>259</v>
      </c>
      <c r="J554" s="11" t="s">
        <v>261</v>
      </c>
      <c r="K554" s="11" t="s">
        <v>2960</v>
      </c>
      <c r="L554" s="11">
        <v>2</v>
      </c>
    </row>
    <row r="555" spans="1:12">
      <c r="A555" s="11" t="s">
        <v>1055</v>
      </c>
      <c r="D555" s="11" t="s">
        <v>260</v>
      </c>
      <c r="E555" s="19" t="s">
        <v>1305</v>
      </c>
      <c r="F555" s="10">
        <v>42036</v>
      </c>
      <c r="G555" s="10">
        <v>44958</v>
      </c>
      <c r="H555" s="11">
        <v>9</v>
      </c>
      <c r="I555" s="20" t="s">
        <v>259</v>
      </c>
      <c r="J555" s="11" t="s">
        <v>261</v>
      </c>
      <c r="K555" s="11" t="s">
        <v>2960</v>
      </c>
      <c r="L555" s="11">
        <v>2</v>
      </c>
    </row>
    <row r="556" spans="1:12">
      <c r="A556" s="11" t="s">
        <v>1056</v>
      </c>
      <c r="D556" s="11" t="s">
        <v>260</v>
      </c>
      <c r="E556" s="19" t="s">
        <v>1306</v>
      </c>
      <c r="F556" s="10">
        <v>42036</v>
      </c>
      <c r="G556" s="10">
        <v>44958</v>
      </c>
      <c r="H556" s="11">
        <v>9</v>
      </c>
      <c r="I556" s="20" t="s">
        <v>259</v>
      </c>
      <c r="J556" s="11" t="s">
        <v>261</v>
      </c>
      <c r="K556" s="11" t="s">
        <v>2960</v>
      </c>
      <c r="L556" s="11">
        <v>2</v>
      </c>
    </row>
    <row r="557" spans="1:12">
      <c r="A557" s="11" t="s">
        <v>1057</v>
      </c>
      <c r="D557" s="11" t="s">
        <v>260</v>
      </c>
      <c r="E557" s="19" t="s">
        <v>1307</v>
      </c>
      <c r="F557" s="10">
        <v>42036</v>
      </c>
      <c r="G557" s="10">
        <v>44958</v>
      </c>
      <c r="H557" s="11">
        <v>9</v>
      </c>
      <c r="I557" s="20" t="s">
        <v>259</v>
      </c>
      <c r="J557" s="11" t="s">
        <v>261</v>
      </c>
      <c r="K557" s="11" t="s">
        <v>2960</v>
      </c>
      <c r="L557" s="11">
        <v>2</v>
      </c>
    </row>
    <row r="558" spans="1:12">
      <c r="A558" s="11" t="s">
        <v>1058</v>
      </c>
      <c r="D558" s="11" t="s">
        <v>260</v>
      </c>
      <c r="E558" s="19" t="s">
        <v>1308</v>
      </c>
      <c r="F558" s="10">
        <v>42036</v>
      </c>
      <c r="G558" s="10">
        <v>44958</v>
      </c>
      <c r="H558" s="11">
        <v>9</v>
      </c>
      <c r="I558" s="20" t="s">
        <v>259</v>
      </c>
      <c r="J558" s="11" t="s">
        <v>261</v>
      </c>
      <c r="K558" s="11" t="s">
        <v>2960</v>
      </c>
      <c r="L558" s="11">
        <v>2</v>
      </c>
    </row>
    <row r="559" spans="1:12">
      <c r="A559" s="11" t="s">
        <v>1059</v>
      </c>
      <c r="D559" s="11" t="s">
        <v>260</v>
      </c>
      <c r="E559" s="19" t="s">
        <v>1309</v>
      </c>
      <c r="F559" s="10">
        <v>42036</v>
      </c>
      <c r="G559" s="10">
        <v>44958</v>
      </c>
      <c r="H559" s="11">
        <v>9</v>
      </c>
      <c r="I559" s="20" t="s">
        <v>259</v>
      </c>
      <c r="J559" s="11" t="s">
        <v>261</v>
      </c>
      <c r="K559" s="11" t="s">
        <v>2960</v>
      </c>
      <c r="L559" s="11">
        <v>2</v>
      </c>
    </row>
    <row r="560" spans="1:12">
      <c r="A560" s="11" t="s">
        <v>1060</v>
      </c>
      <c r="D560" s="11" t="s">
        <v>260</v>
      </c>
      <c r="E560" s="19" t="s">
        <v>1310</v>
      </c>
      <c r="F560" s="10">
        <v>42036</v>
      </c>
      <c r="G560" s="10">
        <v>44958</v>
      </c>
      <c r="H560" s="11">
        <v>9</v>
      </c>
      <c r="I560" s="20" t="s">
        <v>259</v>
      </c>
      <c r="J560" s="11" t="s">
        <v>261</v>
      </c>
      <c r="K560" s="11" t="s">
        <v>2960</v>
      </c>
      <c r="L560" s="11">
        <v>2</v>
      </c>
    </row>
    <row r="561" spans="1:12">
      <c r="A561" s="11" t="s">
        <v>1061</v>
      </c>
      <c r="D561" s="11" t="s">
        <v>260</v>
      </c>
      <c r="E561" s="19" t="s">
        <v>1311</v>
      </c>
      <c r="F561" s="10">
        <v>42036</v>
      </c>
      <c r="G561" s="10">
        <v>44958</v>
      </c>
      <c r="H561" s="11">
        <v>9</v>
      </c>
      <c r="I561" s="20" t="s">
        <v>259</v>
      </c>
      <c r="J561" s="11" t="s">
        <v>261</v>
      </c>
      <c r="K561" s="11" t="s">
        <v>2960</v>
      </c>
      <c r="L561" s="11">
        <v>2</v>
      </c>
    </row>
    <row r="562" spans="1:12">
      <c r="A562" s="11" t="s">
        <v>1062</v>
      </c>
      <c r="D562" s="11" t="s">
        <v>260</v>
      </c>
      <c r="E562" s="19" t="s">
        <v>1312</v>
      </c>
      <c r="F562" s="10">
        <v>42036</v>
      </c>
      <c r="G562" s="10">
        <v>44958</v>
      </c>
      <c r="H562" s="11">
        <v>9</v>
      </c>
      <c r="I562" s="20" t="s">
        <v>259</v>
      </c>
      <c r="J562" s="11" t="s">
        <v>261</v>
      </c>
      <c r="K562" s="11" t="s">
        <v>2960</v>
      </c>
      <c r="L562" s="11">
        <v>2</v>
      </c>
    </row>
    <row r="563" spans="1:12">
      <c r="A563" s="11" t="s">
        <v>1063</v>
      </c>
      <c r="D563" s="11" t="s">
        <v>260</v>
      </c>
      <c r="E563" s="19" t="s">
        <v>1313</v>
      </c>
      <c r="F563" s="10">
        <v>42036</v>
      </c>
      <c r="G563" s="10">
        <v>44958</v>
      </c>
      <c r="H563" s="11">
        <v>9</v>
      </c>
      <c r="I563" s="20" t="s">
        <v>259</v>
      </c>
      <c r="J563" s="11" t="s">
        <v>261</v>
      </c>
      <c r="K563" s="11" t="s">
        <v>2960</v>
      </c>
      <c r="L563" s="11">
        <v>2</v>
      </c>
    </row>
    <row r="564" spans="1:12">
      <c r="A564" s="11" t="s">
        <v>1064</v>
      </c>
      <c r="D564" s="11" t="s">
        <v>260</v>
      </c>
      <c r="E564" s="19" t="s">
        <v>1314</v>
      </c>
      <c r="F564" s="10">
        <v>42036</v>
      </c>
      <c r="G564" s="10">
        <v>44958</v>
      </c>
      <c r="H564" s="11">
        <v>9</v>
      </c>
      <c r="I564" s="20" t="s">
        <v>259</v>
      </c>
      <c r="J564" s="11" t="s">
        <v>261</v>
      </c>
      <c r="K564" s="11" t="s">
        <v>2960</v>
      </c>
      <c r="L564" s="11">
        <v>2</v>
      </c>
    </row>
    <row r="565" spans="1:12">
      <c r="A565" s="11" t="s">
        <v>1065</v>
      </c>
      <c r="D565" s="11" t="s">
        <v>260</v>
      </c>
      <c r="E565" s="19" t="s">
        <v>1315</v>
      </c>
      <c r="F565" s="10">
        <v>42036</v>
      </c>
      <c r="G565" s="10">
        <v>44958</v>
      </c>
      <c r="H565" s="11">
        <v>9</v>
      </c>
      <c r="I565" s="20" t="s">
        <v>259</v>
      </c>
      <c r="J565" s="11" t="s">
        <v>261</v>
      </c>
      <c r="K565" s="11" t="s">
        <v>2960</v>
      </c>
      <c r="L565" s="11">
        <v>2</v>
      </c>
    </row>
    <row r="566" spans="1:12">
      <c r="A566" s="11" t="s">
        <v>1066</v>
      </c>
      <c r="D566" s="11" t="s">
        <v>260</v>
      </c>
      <c r="E566" s="19" t="s">
        <v>1316</v>
      </c>
      <c r="F566" s="10">
        <v>42036</v>
      </c>
      <c r="G566" s="10">
        <v>44958</v>
      </c>
      <c r="H566" s="11">
        <v>9</v>
      </c>
      <c r="I566" s="20" t="s">
        <v>259</v>
      </c>
      <c r="J566" s="11" t="s">
        <v>261</v>
      </c>
      <c r="K566" s="11" t="s">
        <v>2960</v>
      </c>
      <c r="L566" s="11">
        <v>2</v>
      </c>
    </row>
    <row r="567" spans="1:12">
      <c r="A567" s="11" t="s">
        <v>1067</v>
      </c>
      <c r="D567" s="11" t="s">
        <v>260</v>
      </c>
      <c r="E567" s="19" t="s">
        <v>1317</v>
      </c>
      <c r="F567" s="10">
        <v>42036</v>
      </c>
      <c r="G567" s="10">
        <v>44958</v>
      </c>
      <c r="H567" s="11">
        <v>9</v>
      </c>
      <c r="I567" s="20" t="s">
        <v>259</v>
      </c>
      <c r="J567" s="11" t="s">
        <v>261</v>
      </c>
      <c r="K567" s="11" t="s">
        <v>2960</v>
      </c>
      <c r="L567" s="11">
        <v>2</v>
      </c>
    </row>
    <row r="568" spans="1:12">
      <c r="A568" s="11" t="s">
        <v>1068</v>
      </c>
      <c r="D568" s="11" t="s">
        <v>260</v>
      </c>
      <c r="E568" s="19" t="s">
        <v>1318</v>
      </c>
      <c r="F568" s="10">
        <v>42036</v>
      </c>
      <c r="G568" s="10">
        <v>44958</v>
      </c>
      <c r="H568" s="11">
        <v>9</v>
      </c>
      <c r="I568" s="20" t="s">
        <v>259</v>
      </c>
      <c r="J568" s="11" t="s">
        <v>261</v>
      </c>
      <c r="K568" s="11" t="s">
        <v>2960</v>
      </c>
      <c r="L568" s="11">
        <v>2</v>
      </c>
    </row>
    <row r="569" spans="1:12">
      <c r="A569" s="11" t="s">
        <v>1069</v>
      </c>
      <c r="D569" s="11" t="s">
        <v>260</v>
      </c>
      <c r="E569" s="19" t="s">
        <v>1319</v>
      </c>
      <c r="F569" s="10">
        <v>42036</v>
      </c>
      <c r="G569" s="10">
        <v>44958</v>
      </c>
      <c r="H569" s="11">
        <v>9</v>
      </c>
      <c r="I569" s="20" t="s">
        <v>259</v>
      </c>
      <c r="J569" s="11" t="s">
        <v>261</v>
      </c>
      <c r="K569" s="11" t="s">
        <v>2960</v>
      </c>
      <c r="L569" s="11">
        <v>2</v>
      </c>
    </row>
    <row r="570" spans="1:12">
      <c r="A570" s="11" t="s">
        <v>1070</v>
      </c>
      <c r="D570" s="11" t="s">
        <v>260</v>
      </c>
      <c r="E570" s="19" t="s">
        <v>1320</v>
      </c>
      <c r="F570" s="10">
        <v>42036</v>
      </c>
      <c r="G570" s="10">
        <v>44958</v>
      </c>
      <c r="H570" s="11">
        <v>9</v>
      </c>
      <c r="I570" s="20" t="s">
        <v>259</v>
      </c>
      <c r="J570" s="11" t="s">
        <v>261</v>
      </c>
      <c r="K570" s="11" t="s">
        <v>2960</v>
      </c>
      <c r="L570" s="11">
        <v>2</v>
      </c>
    </row>
    <row r="571" spans="1:12">
      <c r="A571" s="11" t="s">
        <v>1071</v>
      </c>
      <c r="D571" s="11" t="s">
        <v>260</v>
      </c>
      <c r="E571" s="19" t="s">
        <v>1321</v>
      </c>
      <c r="F571" s="10">
        <v>42036</v>
      </c>
      <c r="G571" s="10">
        <v>44958</v>
      </c>
      <c r="H571" s="11">
        <v>9</v>
      </c>
      <c r="I571" s="20" t="s">
        <v>259</v>
      </c>
      <c r="J571" s="11" t="s">
        <v>261</v>
      </c>
      <c r="K571" s="11" t="s">
        <v>2960</v>
      </c>
      <c r="L571" s="11">
        <v>2</v>
      </c>
    </row>
    <row r="572" spans="1:12">
      <c r="A572" s="11" t="s">
        <v>1072</v>
      </c>
      <c r="D572" s="11" t="s">
        <v>260</v>
      </c>
      <c r="E572" s="19" t="s">
        <v>1322</v>
      </c>
      <c r="F572" s="10">
        <v>42036</v>
      </c>
      <c r="G572" s="10">
        <v>44958</v>
      </c>
      <c r="H572" s="11">
        <v>9</v>
      </c>
      <c r="I572" s="20" t="s">
        <v>259</v>
      </c>
      <c r="J572" s="11" t="s">
        <v>261</v>
      </c>
      <c r="K572" s="11" t="s">
        <v>2960</v>
      </c>
      <c r="L572" s="11">
        <v>2</v>
      </c>
    </row>
    <row r="573" spans="1:12">
      <c r="A573" s="11" t="s">
        <v>1073</v>
      </c>
      <c r="D573" s="11" t="s">
        <v>260</v>
      </c>
      <c r="E573" s="19" t="s">
        <v>1323</v>
      </c>
      <c r="F573" s="10">
        <v>42036</v>
      </c>
      <c r="G573" s="10">
        <v>44958</v>
      </c>
      <c r="H573" s="11">
        <v>9</v>
      </c>
      <c r="I573" s="20" t="s">
        <v>259</v>
      </c>
      <c r="J573" s="11" t="s">
        <v>261</v>
      </c>
      <c r="K573" s="11" t="s">
        <v>2960</v>
      </c>
      <c r="L573" s="11">
        <v>2</v>
      </c>
    </row>
    <row r="574" spans="1:12">
      <c r="A574" s="11" t="s">
        <v>1074</v>
      </c>
      <c r="D574" s="11" t="s">
        <v>260</v>
      </c>
      <c r="E574" s="19" t="s">
        <v>1324</v>
      </c>
      <c r="F574" s="10">
        <v>42036</v>
      </c>
      <c r="G574" s="10">
        <v>44958</v>
      </c>
      <c r="H574" s="11">
        <v>9</v>
      </c>
      <c r="I574" s="20" t="s">
        <v>259</v>
      </c>
      <c r="J574" s="11" t="s">
        <v>261</v>
      </c>
      <c r="K574" s="11" t="s">
        <v>2960</v>
      </c>
      <c r="L574" s="11">
        <v>2</v>
      </c>
    </row>
    <row r="575" spans="1:12">
      <c r="A575" s="11" t="s">
        <v>1075</v>
      </c>
      <c r="D575" s="11" t="s">
        <v>260</v>
      </c>
      <c r="E575" s="19" t="s">
        <v>1325</v>
      </c>
      <c r="F575" s="10">
        <v>42036</v>
      </c>
      <c r="G575" s="10">
        <v>44958</v>
      </c>
      <c r="H575" s="11">
        <v>9</v>
      </c>
      <c r="I575" s="20" t="s">
        <v>259</v>
      </c>
      <c r="J575" s="11" t="s">
        <v>261</v>
      </c>
      <c r="K575" s="11" t="s">
        <v>2960</v>
      </c>
      <c r="L575" s="11">
        <v>2</v>
      </c>
    </row>
    <row r="576" spans="1:12">
      <c r="A576" s="11" t="s">
        <v>1076</v>
      </c>
      <c r="D576" s="11" t="s">
        <v>260</v>
      </c>
      <c r="E576" s="19" t="s">
        <v>1326</v>
      </c>
      <c r="F576" s="10">
        <v>42036</v>
      </c>
      <c r="G576" s="10">
        <v>44958</v>
      </c>
      <c r="H576" s="11">
        <v>9</v>
      </c>
      <c r="I576" s="20" t="s">
        <v>259</v>
      </c>
      <c r="J576" s="11" t="s">
        <v>261</v>
      </c>
      <c r="K576" s="11" t="s">
        <v>2960</v>
      </c>
      <c r="L576" s="11">
        <v>2</v>
      </c>
    </row>
    <row r="577" spans="1:12">
      <c r="A577" s="11" t="s">
        <v>1077</v>
      </c>
      <c r="D577" s="11" t="s">
        <v>260</v>
      </c>
      <c r="E577" s="19" t="s">
        <v>1327</v>
      </c>
      <c r="F577" s="10">
        <v>42036</v>
      </c>
      <c r="G577" s="10">
        <v>44958</v>
      </c>
      <c r="H577" s="11">
        <v>9</v>
      </c>
      <c r="I577" s="20" t="s">
        <v>259</v>
      </c>
      <c r="J577" s="11" t="s">
        <v>261</v>
      </c>
      <c r="K577" s="11" t="s">
        <v>2960</v>
      </c>
      <c r="L577" s="11">
        <v>2</v>
      </c>
    </row>
    <row r="578" spans="1:12">
      <c r="A578" s="11" t="s">
        <v>1078</v>
      </c>
      <c r="D578" s="11" t="s">
        <v>260</v>
      </c>
      <c r="E578" s="19" t="s">
        <v>1328</v>
      </c>
      <c r="F578" s="10">
        <v>42036</v>
      </c>
      <c r="G578" s="10">
        <v>44958</v>
      </c>
      <c r="H578" s="11">
        <v>9</v>
      </c>
      <c r="I578" s="20" t="s">
        <v>259</v>
      </c>
      <c r="J578" s="11" t="s">
        <v>261</v>
      </c>
      <c r="K578" s="11" t="s">
        <v>2960</v>
      </c>
      <c r="L578" s="11">
        <v>2</v>
      </c>
    </row>
    <row r="579" spans="1:12">
      <c r="A579" s="11" t="s">
        <v>1079</v>
      </c>
      <c r="D579" s="11" t="s">
        <v>260</v>
      </c>
      <c r="E579" s="19" t="s">
        <v>1329</v>
      </c>
      <c r="F579" s="10">
        <v>42036</v>
      </c>
      <c r="G579" s="10">
        <v>44958</v>
      </c>
      <c r="H579" s="11">
        <v>9</v>
      </c>
      <c r="I579" s="20" t="s">
        <v>259</v>
      </c>
      <c r="J579" s="11" t="s">
        <v>261</v>
      </c>
      <c r="K579" s="11" t="s">
        <v>2960</v>
      </c>
      <c r="L579" s="11">
        <v>2</v>
      </c>
    </row>
    <row r="580" spans="1:12">
      <c r="A580" s="11" t="s">
        <v>1080</v>
      </c>
      <c r="D580" s="11" t="s">
        <v>260</v>
      </c>
      <c r="E580" s="19" t="s">
        <v>1330</v>
      </c>
      <c r="F580" s="10">
        <v>42036</v>
      </c>
      <c r="G580" s="10">
        <v>44958</v>
      </c>
      <c r="H580" s="11">
        <v>9</v>
      </c>
      <c r="I580" s="20" t="s">
        <v>259</v>
      </c>
      <c r="J580" s="11" t="s">
        <v>261</v>
      </c>
      <c r="K580" s="11" t="s">
        <v>2960</v>
      </c>
      <c r="L580" s="11">
        <v>2</v>
      </c>
    </row>
    <row r="581" spans="1:12">
      <c r="A581" s="11" t="s">
        <v>1081</v>
      </c>
      <c r="D581" s="11" t="s">
        <v>260</v>
      </c>
      <c r="E581" s="19" t="s">
        <v>1331</v>
      </c>
      <c r="F581" s="10">
        <v>42036</v>
      </c>
      <c r="G581" s="10">
        <v>44958</v>
      </c>
      <c r="H581" s="11">
        <v>9</v>
      </c>
      <c r="I581" s="20" t="s">
        <v>259</v>
      </c>
      <c r="J581" s="11" t="s">
        <v>261</v>
      </c>
      <c r="K581" s="11" t="s">
        <v>2960</v>
      </c>
      <c r="L581" s="11">
        <v>2</v>
      </c>
    </row>
    <row r="582" spans="1:12">
      <c r="A582" s="11" t="s">
        <v>1082</v>
      </c>
      <c r="D582" s="11" t="s">
        <v>260</v>
      </c>
      <c r="E582" s="19" t="s">
        <v>1332</v>
      </c>
      <c r="F582" s="10">
        <v>42036</v>
      </c>
      <c r="G582" s="10">
        <v>44958</v>
      </c>
      <c r="H582" s="11">
        <v>9</v>
      </c>
      <c r="I582" s="20" t="s">
        <v>259</v>
      </c>
      <c r="J582" s="11" t="s">
        <v>261</v>
      </c>
      <c r="K582" s="11" t="s">
        <v>2960</v>
      </c>
      <c r="L582" s="11">
        <v>2</v>
      </c>
    </row>
    <row r="583" spans="1:12">
      <c r="A583" s="11" t="s">
        <v>1083</v>
      </c>
      <c r="D583" s="11" t="s">
        <v>260</v>
      </c>
      <c r="E583" s="19" t="s">
        <v>1333</v>
      </c>
      <c r="F583" s="10">
        <v>42036</v>
      </c>
      <c r="G583" s="10">
        <v>44958</v>
      </c>
      <c r="H583" s="11">
        <v>9</v>
      </c>
      <c r="I583" s="20" t="s">
        <v>259</v>
      </c>
      <c r="J583" s="11" t="s">
        <v>261</v>
      </c>
      <c r="K583" s="11" t="s">
        <v>2960</v>
      </c>
      <c r="L583" s="11">
        <v>2</v>
      </c>
    </row>
    <row r="584" spans="1:12">
      <c r="A584" s="11" t="s">
        <v>1084</v>
      </c>
      <c r="D584" s="11" t="s">
        <v>260</v>
      </c>
      <c r="E584" s="19" t="s">
        <v>1334</v>
      </c>
      <c r="F584" s="10">
        <v>42036</v>
      </c>
      <c r="G584" s="10">
        <v>44958</v>
      </c>
      <c r="H584" s="11">
        <v>9</v>
      </c>
      <c r="I584" s="20" t="s">
        <v>259</v>
      </c>
      <c r="J584" s="11" t="s">
        <v>261</v>
      </c>
      <c r="K584" s="11" t="s">
        <v>2960</v>
      </c>
      <c r="L584" s="11">
        <v>2</v>
      </c>
    </row>
    <row r="585" spans="1:12">
      <c r="A585" s="11" t="s">
        <v>1085</v>
      </c>
      <c r="D585" s="11" t="s">
        <v>260</v>
      </c>
      <c r="E585" s="19" t="s">
        <v>1335</v>
      </c>
      <c r="F585" s="10">
        <v>42036</v>
      </c>
      <c r="G585" s="10">
        <v>44958</v>
      </c>
      <c r="H585" s="11">
        <v>9</v>
      </c>
      <c r="I585" s="20" t="s">
        <v>259</v>
      </c>
      <c r="J585" s="11" t="s">
        <v>261</v>
      </c>
      <c r="K585" s="11" t="s">
        <v>2960</v>
      </c>
      <c r="L585" s="11">
        <v>2</v>
      </c>
    </row>
    <row r="586" spans="1:12">
      <c r="A586" s="11" t="s">
        <v>1086</v>
      </c>
      <c r="D586" s="11" t="s">
        <v>260</v>
      </c>
      <c r="E586" s="19" t="s">
        <v>1336</v>
      </c>
      <c r="F586" s="10">
        <v>42036</v>
      </c>
      <c r="G586" s="10">
        <v>44958</v>
      </c>
      <c r="H586" s="11">
        <v>9</v>
      </c>
      <c r="I586" s="20" t="s">
        <v>259</v>
      </c>
      <c r="J586" s="11" t="s">
        <v>261</v>
      </c>
      <c r="K586" s="11" t="s">
        <v>2960</v>
      </c>
      <c r="L586" s="11">
        <v>2</v>
      </c>
    </row>
    <row r="587" spans="1:12">
      <c r="A587" s="11" t="s">
        <v>1087</v>
      </c>
      <c r="D587" s="11" t="s">
        <v>260</v>
      </c>
      <c r="E587" s="19" t="s">
        <v>1337</v>
      </c>
      <c r="F587" s="10">
        <v>42036</v>
      </c>
      <c r="G587" s="10">
        <v>44958</v>
      </c>
      <c r="H587" s="11">
        <v>9</v>
      </c>
      <c r="I587" s="20" t="s">
        <v>259</v>
      </c>
      <c r="J587" s="11" t="s">
        <v>261</v>
      </c>
      <c r="K587" s="11" t="s">
        <v>2960</v>
      </c>
      <c r="L587" s="11">
        <v>2</v>
      </c>
    </row>
    <row r="588" spans="1:12">
      <c r="A588" s="11" t="s">
        <v>1088</v>
      </c>
      <c r="D588" s="11" t="s">
        <v>260</v>
      </c>
      <c r="E588" s="19" t="s">
        <v>1338</v>
      </c>
      <c r="F588" s="10">
        <v>42036</v>
      </c>
      <c r="G588" s="10">
        <v>44958</v>
      </c>
      <c r="H588" s="11">
        <v>9</v>
      </c>
      <c r="I588" s="20" t="s">
        <v>259</v>
      </c>
      <c r="J588" s="11" t="s">
        <v>261</v>
      </c>
      <c r="K588" s="11" t="s">
        <v>2960</v>
      </c>
      <c r="L588" s="11">
        <v>2</v>
      </c>
    </row>
    <row r="589" spans="1:12">
      <c r="A589" s="11" t="s">
        <v>1089</v>
      </c>
      <c r="D589" s="11" t="s">
        <v>260</v>
      </c>
      <c r="E589" s="19" t="s">
        <v>1339</v>
      </c>
      <c r="F589" s="10">
        <v>42036</v>
      </c>
      <c r="G589" s="10">
        <v>44958</v>
      </c>
      <c r="H589" s="11">
        <v>9</v>
      </c>
      <c r="I589" s="20" t="s">
        <v>259</v>
      </c>
      <c r="J589" s="11" t="s">
        <v>261</v>
      </c>
      <c r="K589" s="11" t="s">
        <v>2960</v>
      </c>
      <c r="L589" s="11">
        <v>2</v>
      </c>
    </row>
    <row r="590" spans="1:12">
      <c r="A590" s="11" t="s">
        <v>1090</v>
      </c>
      <c r="D590" s="11" t="s">
        <v>260</v>
      </c>
      <c r="E590" s="19" t="s">
        <v>1340</v>
      </c>
      <c r="F590" s="10">
        <v>42036</v>
      </c>
      <c r="G590" s="10">
        <v>44958</v>
      </c>
      <c r="H590" s="11">
        <v>9</v>
      </c>
      <c r="I590" s="20" t="s">
        <v>259</v>
      </c>
      <c r="J590" s="11" t="s">
        <v>261</v>
      </c>
      <c r="K590" s="11" t="s">
        <v>2960</v>
      </c>
      <c r="L590" s="11">
        <v>2</v>
      </c>
    </row>
    <row r="591" spans="1:12">
      <c r="A591" s="11" t="s">
        <v>1091</v>
      </c>
      <c r="D591" s="11" t="s">
        <v>260</v>
      </c>
      <c r="E591" s="19" t="s">
        <v>1341</v>
      </c>
      <c r="F591" s="10">
        <v>42036</v>
      </c>
      <c r="G591" s="10">
        <v>44958</v>
      </c>
      <c r="H591" s="11">
        <v>9</v>
      </c>
      <c r="I591" s="20" t="s">
        <v>259</v>
      </c>
      <c r="J591" s="11" t="s">
        <v>261</v>
      </c>
      <c r="K591" s="11" t="s">
        <v>2960</v>
      </c>
      <c r="L591" s="11">
        <v>2</v>
      </c>
    </row>
    <row r="592" spans="1:12">
      <c r="A592" s="11" t="s">
        <v>1092</v>
      </c>
      <c r="D592" s="11" t="s">
        <v>260</v>
      </c>
      <c r="E592" s="19" t="s">
        <v>1342</v>
      </c>
      <c r="F592" s="10">
        <v>42036</v>
      </c>
      <c r="G592" s="10">
        <v>44958</v>
      </c>
      <c r="H592" s="11">
        <v>9</v>
      </c>
      <c r="I592" s="20" t="s">
        <v>259</v>
      </c>
      <c r="J592" s="11" t="s">
        <v>261</v>
      </c>
      <c r="K592" s="11" t="s">
        <v>2960</v>
      </c>
      <c r="L592" s="11">
        <v>2</v>
      </c>
    </row>
    <row r="593" spans="1:12">
      <c r="A593" s="11" t="s">
        <v>1093</v>
      </c>
      <c r="D593" s="11" t="s">
        <v>260</v>
      </c>
      <c r="E593" s="19" t="s">
        <v>1343</v>
      </c>
      <c r="F593" s="10">
        <v>42036</v>
      </c>
      <c r="G593" s="10">
        <v>44958</v>
      </c>
      <c r="H593" s="11">
        <v>9</v>
      </c>
      <c r="I593" s="20" t="s">
        <v>259</v>
      </c>
      <c r="J593" s="11" t="s">
        <v>261</v>
      </c>
      <c r="K593" s="11" t="s">
        <v>2960</v>
      </c>
      <c r="L593" s="11">
        <v>2</v>
      </c>
    </row>
    <row r="594" spans="1:12">
      <c r="A594" s="11" t="s">
        <v>1094</v>
      </c>
      <c r="D594" s="11" t="s">
        <v>260</v>
      </c>
      <c r="E594" s="19" t="s">
        <v>1344</v>
      </c>
      <c r="F594" s="10">
        <v>42036</v>
      </c>
      <c r="G594" s="10">
        <v>44958</v>
      </c>
      <c r="H594" s="11">
        <v>9</v>
      </c>
      <c r="I594" s="20" t="s">
        <v>259</v>
      </c>
      <c r="J594" s="11" t="s">
        <v>261</v>
      </c>
      <c r="K594" s="11" t="s">
        <v>2960</v>
      </c>
      <c r="L594" s="11">
        <v>2</v>
      </c>
    </row>
    <row r="595" spans="1:12">
      <c r="A595" s="11" t="s">
        <v>1095</v>
      </c>
      <c r="D595" s="11" t="s">
        <v>260</v>
      </c>
      <c r="E595" s="19" t="s">
        <v>1345</v>
      </c>
      <c r="F595" s="10">
        <v>42036</v>
      </c>
      <c r="G595" s="10">
        <v>44958</v>
      </c>
      <c r="H595" s="11">
        <v>9</v>
      </c>
      <c r="I595" s="20" t="s">
        <v>259</v>
      </c>
      <c r="J595" s="11" t="s">
        <v>261</v>
      </c>
      <c r="K595" s="11" t="s">
        <v>2960</v>
      </c>
      <c r="L595" s="11">
        <v>2</v>
      </c>
    </row>
    <row r="596" spans="1:12">
      <c r="A596" s="11" t="s">
        <v>1096</v>
      </c>
      <c r="D596" s="11" t="s">
        <v>260</v>
      </c>
      <c r="E596" s="19" t="s">
        <v>1346</v>
      </c>
      <c r="F596" s="10">
        <v>42036</v>
      </c>
      <c r="G596" s="10">
        <v>44958</v>
      </c>
      <c r="H596" s="11">
        <v>9</v>
      </c>
      <c r="I596" s="20" t="s">
        <v>259</v>
      </c>
      <c r="J596" s="11" t="s">
        <v>261</v>
      </c>
      <c r="K596" s="11" t="s">
        <v>2960</v>
      </c>
      <c r="L596" s="11">
        <v>2</v>
      </c>
    </row>
    <row r="597" spans="1:12">
      <c r="A597" s="11" t="s">
        <v>1097</v>
      </c>
      <c r="D597" s="11" t="s">
        <v>260</v>
      </c>
      <c r="E597" s="19" t="s">
        <v>1347</v>
      </c>
      <c r="F597" s="10">
        <v>42036</v>
      </c>
      <c r="G597" s="10">
        <v>44958</v>
      </c>
      <c r="H597" s="11">
        <v>9</v>
      </c>
      <c r="I597" s="20" t="s">
        <v>259</v>
      </c>
      <c r="J597" s="11" t="s">
        <v>261</v>
      </c>
      <c r="K597" s="11" t="s">
        <v>2960</v>
      </c>
      <c r="L597" s="11">
        <v>2</v>
      </c>
    </row>
    <row r="598" spans="1:12">
      <c r="A598" s="11" t="s">
        <v>1098</v>
      </c>
      <c r="D598" s="11" t="s">
        <v>260</v>
      </c>
      <c r="E598" s="19" t="s">
        <v>1348</v>
      </c>
      <c r="F598" s="10">
        <v>42036</v>
      </c>
      <c r="G598" s="10">
        <v>44958</v>
      </c>
      <c r="H598" s="11">
        <v>9</v>
      </c>
      <c r="I598" s="20" t="s">
        <v>259</v>
      </c>
      <c r="J598" s="11" t="s">
        <v>261</v>
      </c>
      <c r="K598" s="11" t="s">
        <v>2960</v>
      </c>
      <c r="L598" s="11">
        <v>2</v>
      </c>
    </row>
    <row r="599" spans="1:12">
      <c r="A599" s="11" t="s">
        <v>1099</v>
      </c>
      <c r="D599" s="11" t="s">
        <v>260</v>
      </c>
      <c r="E599" s="19" t="s">
        <v>1349</v>
      </c>
      <c r="F599" s="10">
        <v>42036</v>
      </c>
      <c r="G599" s="10">
        <v>44958</v>
      </c>
      <c r="H599" s="11">
        <v>9</v>
      </c>
      <c r="I599" s="20" t="s">
        <v>259</v>
      </c>
      <c r="J599" s="11" t="s">
        <v>261</v>
      </c>
      <c r="K599" s="11" t="s">
        <v>2960</v>
      </c>
      <c r="L599" s="11">
        <v>2</v>
      </c>
    </row>
    <row r="600" spans="1:12">
      <c r="A600" s="11" t="s">
        <v>1100</v>
      </c>
      <c r="D600" s="11" t="s">
        <v>260</v>
      </c>
      <c r="E600" s="19" t="s">
        <v>1350</v>
      </c>
      <c r="F600" s="10">
        <v>42036</v>
      </c>
      <c r="G600" s="10">
        <v>44958</v>
      </c>
      <c r="H600" s="11">
        <v>9</v>
      </c>
      <c r="I600" s="20" t="s">
        <v>259</v>
      </c>
      <c r="J600" s="11" t="s">
        <v>261</v>
      </c>
      <c r="K600" s="11" t="s">
        <v>2960</v>
      </c>
      <c r="L600" s="11">
        <v>2</v>
      </c>
    </row>
    <row r="601" spans="1:12">
      <c r="A601" s="11" t="s">
        <v>1101</v>
      </c>
      <c r="D601" s="11" t="s">
        <v>260</v>
      </c>
      <c r="E601" s="19" t="s">
        <v>1351</v>
      </c>
      <c r="F601" s="10">
        <v>42036</v>
      </c>
      <c r="G601" s="10">
        <v>44958</v>
      </c>
      <c r="H601" s="11">
        <v>9</v>
      </c>
      <c r="I601" s="20" t="s">
        <v>259</v>
      </c>
      <c r="J601" s="11" t="s">
        <v>261</v>
      </c>
      <c r="K601" s="11" t="s">
        <v>2960</v>
      </c>
      <c r="L601" s="11">
        <v>2</v>
      </c>
    </row>
    <row r="602" spans="1:12">
      <c r="A602" s="11" t="s">
        <v>1102</v>
      </c>
      <c r="D602" s="11" t="s">
        <v>260</v>
      </c>
      <c r="E602" s="19" t="s">
        <v>1352</v>
      </c>
      <c r="F602" s="10">
        <v>42036</v>
      </c>
      <c r="G602" s="10">
        <v>44958</v>
      </c>
      <c r="H602" s="11">
        <v>9</v>
      </c>
      <c r="I602" s="20" t="s">
        <v>259</v>
      </c>
      <c r="J602" s="11" t="s">
        <v>261</v>
      </c>
      <c r="K602" s="11" t="s">
        <v>2960</v>
      </c>
      <c r="L602" s="11">
        <v>2</v>
      </c>
    </row>
    <row r="603" spans="1:12">
      <c r="A603" s="11" t="s">
        <v>1103</v>
      </c>
      <c r="D603" s="11" t="s">
        <v>260</v>
      </c>
      <c r="E603" s="19" t="s">
        <v>1353</v>
      </c>
      <c r="F603" s="10">
        <v>42036</v>
      </c>
      <c r="G603" s="10">
        <v>44958</v>
      </c>
      <c r="H603" s="11">
        <v>9</v>
      </c>
      <c r="I603" s="20" t="s">
        <v>259</v>
      </c>
      <c r="J603" s="11" t="s">
        <v>261</v>
      </c>
      <c r="K603" s="11" t="s">
        <v>2960</v>
      </c>
      <c r="L603" s="11">
        <v>2</v>
      </c>
    </row>
    <row r="604" spans="1:12">
      <c r="A604" s="11" t="s">
        <v>1104</v>
      </c>
      <c r="D604" s="11" t="s">
        <v>260</v>
      </c>
      <c r="E604" s="19" t="s">
        <v>1354</v>
      </c>
      <c r="F604" s="10">
        <v>42036</v>
      </c>
      <c r="G604" s="10">
        <v>44958</v>
      </c>
      <c r="H604" s="11">
        <v>9</v>
      </c>
      <c r="I604" s="20" t="s">
        <v>259</v>
      </c>
      <c r="J604" s="11" t="s">
        <v>261</v>
      </c>
      <c r="K604" s="11" t="s">
        <v>2960</v>
      </c>
      <c r="L604" s="11">
        <v>2</v>
      </c>
    </row>
    <row r="605" spans="1:12">
      <c r="A605" s="11" t="s">
        <v>1105</v>
      </c>
      <c r="D605" s="11" t="s">
        <v>260</v>
      </c>
      <c r="E605" s="19" t="s">
        <v>1355</v>
      </c>
      <c r="F605" s="10">
        <v>42036</v>
      </c>
      <c r="G605" s="10">
        <v>44958</v>
      </c>
      <c r="H605" s="11">
        <v>9</v>
      </c>
      <c r="I605" s="20" t="s">
        <v>259</v>
      </c>
      <c r="J605" s="11" t="s">
        <v>261</v>
      </c>
      <c r="K605" s="11" t="s">
        <v>2960</v>
      </c>
      <c r="L605" s="11">
        <v>2</v>
      </c>
    </row>
    <row r="606" spans="1:12">
      <c r="A606" s="11" t="s">
        <v>1106</v>
      </c>
      <c r="D606" s="11" t="s">
        <v>260</v>
      </c>
      <c r="E606" s="19" t="s">
        <v>1356</v>
      </c>
      <c r="F606" s="10">
        <v>42036</v>
      </c>
      <c r="G606" s="10">
        <v>44958</v>
      </c>
      <c r="H606" s="11">
        <v>9</v>
      </c>
      <c r="I606" s="20" t="s">
        <v>259</v>
      </c>
      <c r="J606" s="11" t="s">
        <v>261</v>
      </c>
      <c r="K606" s="11" t="s">
        <v>2960</v>
      </c>
      <c r="L606" s="11">
        <v>2</v>
      </c>
    </row>
    <row r="607" spans="1:12">
      <c r="A607" s="11" t="s">
        <v>1107</v>
      </c>
      <c r="D607" s="11" t="s">
        <v>260</v>
      </c>
      <c r="E607" s="19" t="s">
        <v>1357</v>
      </c>
      <c r="F607" s="10">
        <v>42036</v>
      </c>
      <c r="G607" s="10">
        <v>44958</v>
      </c>
      <c r="H607" s="11">
        <v>9</v>
      </c>
      <c r="I607" s="20" t="s">
        <v>259</v>
      </c>
      <c r="J607" s="11" t="s">
        <v>261</v>
      </c>
      <c r="K607" s="11" t="s">
        <v>2960</v>
      </c>
      <c r="L607" s="11">
        <v>2</v>
      </c>
    </row>
    <row r="608" spans="1:12">
      <c r="A608" s="11" t="s">
        <v>1108</v>
      </c>
      <c r="D608" s="11" t="s">
        <v>260</v>
      </c>
      <c r="E608" s="19" t="s">
        <v>1358</v>
      </c>
      <c r="F608" s="10">
        <v>42036</v>
      </c>
      <c r="G608" s="10">
        <v>44958</v>
      </c>
      <c r="H608" s="11">
        <v>9</v>
      </c>
      <c r="I608" s="20" t="s">
        <v>259</v>
      </c>
      <c r="J608" s="11" t="s">
        <v>261</v>
      </c>
      <c r="K608" s="11" t="s">
        <v>2960</v>
      </c>
      <c r="L608" s="11">
        <v>2</v>
      </c>
    </row>
    <row r="609" spans="1:12">
      <c r="A609" s="11" t="s">
        <v>1109</v>
      </c>
      <c r="D609" s="11" t="s">
        <v>260</v>
      </c>
      <c r="E609" s="19" t="s">
        <v>1359</v>
      </c>
      <c r="F609" s="10">
        <v>42036</v>
      </c>
      <c r="G609" s="10">
        <v>44958</v>
      </c>
      <c r="H609" s="11">
        <v>9</v>
      </c>
      <c r="I609" s="20" t="s">
        <v>259</v>
      </c>
      <c r="J609" s="11" t="s">
        <v>261</v>
      </c>
      <c r="K609" s="11" t="s">
        <v>2960</v>
      </c>
      <c r="L609" s="11">
        <v>2</v>
      </c>
    </row>
    <row r="610" spans="1:12">
      <c r="A610" s="11" t="s">
        <v>1110</v>
      </c>
      <c r="D610" s="11" t="s">
        <v>260</v>
      </c>
      <c r="E610" s="19" t="s">
        <v>1360</v>
      </c>
      <c r="F610" s="10">
        <v>42036</v>
      </c>
      <c r="G610" s="10">
        <v>44958</v>
      </c>
      <c r="H610" s="11">
        <v>9</v>
      </c>
      <c r="I610" s="20" t="s">
        <v>259</v>
      </c>
      <c r="J610" s="11" t="s">
        <v>261</v>
      </c>
      <c r="K610" s="11" t="s">
        <v>2960</v>
      </c>
      <c r="L610" s="11">
        <v>2</v>
      </c>
    </row>
    <row r="611" spans="1:12">
      <c r="A611" s="11" t="s">
        <v>1111</v>
      </c>
      <c r="D611" s="11" t="s">
        <v>260</v>
      </c>
      <c r="E611" s="19" t="s">
        <v>1361</v>
      </c>
      <c r="F611" s="10">
        <v>42036</v>
      </c>
      <c r="G611" s="10">
        <v>44958</v>
      </c>
      <c r="H611" s="11">
        <v>9</v>
      </c>
      <c r="I611" s="20" t="s">
        <v>259</v>
      </c>
      <c r="J611" s="11" t="s">
        <v>261</v>
      </c>
      <c r="K611" s="11" t="s">
        <v>2960</v>
      </c>
      <c r="L611" s="11">
        <v>2</v>
      </c>
    </row>
    <row r="612" spans="1:12">
      <c r="A612" s="11" t="s">
        <v>1112</v>
      </c>
      <c r="D612" s="11" t="s">
        <v>260</v>
      </c>
      <c r="E612" s="19" t="s">
        <v>1362</v>
      </c>
      <c r="F612" s="10">
        <v>42036</v>
      </c>
      <c r="G612" s="10">
        <v>44958</v>
      </c>
      <c r="H612" s="11">
        <v>9</v>
      </c>
      <c r="I612" s="20" t="s">
        <v>259</v>
      </c>
      <c r="J612" s="11" t="s">
        <v>261</v>
      </c>
      <c r="K612" s="11" t="s">
        <v>2960</v>
      </c>
      <c r="L612" s="11">
        <v>2</v>
      </c>
    </row>
    <row r="613" spans="1:12">
      <c r="A613" s="11" t="s">
        <v>1113</v>
      </c>
      <c r="D613" s="11" t="s">
        <v>260</v>
      </c>
      <c r="E613" s="19" t="s">
        <v>1363</v>
      </c>
      <c r="F613" s="10">
        <v>42036</v>
      </c>
      <c r="G613" s="10">
        <v>44958</v>
      </c>
      <c r="H613" s="11">
        <v>9</v>
      </c>
      <c r="I613" s="20" t="s">
        <v>259</v>
      </c>
      <c r="J613" s="11" t="s">
        <v>261</v>
      </c>
      <c r="K613" s="11" t="s">
        <v>2960</v>
      </c>
      <c r="L613" s="11">
        <v>2</v>
      </c>
    </row>
    <row r="614" spans="1:12">
      <c r="A614" s="11" t="s">
        <v>1114</v>
      </c>
      <c r="D614" s="11" t="s">
        <v>260</v>
      </c>
      <c r="E614" s="19" t="s">
        <v>1364</v>
      </c>
      <c r="F614" s="10">
        <v>42036</v>
      </c>
      <c r="G614" s="10">
        <v>44958</v>
      </c>
      <c r="H614" s="11">
        <v>9</v>
      </c>
      <c r="I614" s="20" t="s">
        <v>259</v>
      </c>
      <c r="J614" s="11" t="s">
        <v>261</v>
      </c>
      <c r="K614" s="11" t="s">
        <v>2960</v>
      </c>
      <c r="L614" s="11">
        <v>2</v>
      </c>
    </row>
    <row r="615" spans="1:12">
      <c r="A615" s="11" t="s">
        <v>1115</v>
      </c>
      <c r="D615" s="11" t="s">
        <v>260</v>
      </c>
      <c r="E615" s="19" t="s">
        <v>1365</v>
      </c>
      <c r="F615" s="10">
        <v>42036</v>
      </c>
      <c r="G615" s="10">
        <v>44958</v>
      </c>
      <c r="H615" s="11">
        <v>9</v>
      </c>
      <c r="I615" s="20" t="s">
        <v>259</v>
      </c>
      <c r="J615" s="11" t="s">
        <v>261</v>
      </c>
      <c r="K615" s="11" t="s">
        <v>2960</v>
      </c>
      <c r="L615" s="11">
        <v>2</v>
      </c>
    </row>
    <row r="616" spans="1:12">
      <c r="A616" s="11" t="s">
        <v>1116</v>
      </c>
      <c r="D616" s="11" t="s">
        <v>260</v>
      </c>
      <c r="E616" s="19" t="s">
        <v>1366</v>
      </c>
      <c r="F616" s="10">
        <v>42036</v>
      </c>
      <c r="G616" s="10">
        <v>44958</v>
      </c>
      <c r="H616" s="11">
        <v>9</v>
      </c>
      <c r="I616" s="20" t="s">
        <v>259</v>
      </c>
      <c r="J616" s="11" t="s">
        <v>261</v>
      </c>
      <c r="K616" s="11" t="s">
        <v>2960</v>
      </c>
      <c r="L616" s="11">
        <v>2</v>
      </c>
    </row>
    <row r="617" spans="1:12">
      <c r="A617" s="11" t="s">
        <v>1117</v>
      </c>
      <c r="D617" s="11" t="s">
        <v>260</v>
      </c>
      <c r="E617" s="19" t="s">
        <v>1367</v>
      </c>
      <c r="F617" s="10">
        <v>42036</v>
      </c>
      <c r="G617" s="10">
        <v>44958</v>
      </c>
      <c r="H617" s="11">
        <v>9</v>
      </c>
      <c r="I617" s="20" t="s">
        <v>259</v>
      </c>
      <c r="J617" s="11" t="s">
        <v>261</v>
      </c>
      <c r="K617" s="11" t="s">
        <v>2960</v>
      </c>
      <c r="L617" s="11">
        <v>2</v>
      </c>
    </row>
    <row r="618" spans="1:12">
      <c r="A618" s="11" t="s">
        <v>1118</v>
      </c>
      <c r="D618" s="11" t="s">
        <v>260</v>
      </c>
      <c r="E618" s="19" t="s">
        <v>1368</v>
      </c>
      <c r="F618" s="10">
        <v>42036</v>
      </c>
      <c r="G618" s="10">
        <v>44958</v>
      </c>
      <c r="H618" s="11">
        <v>9</v>
      </c>
      <c r="I618" s="20" t="s">
        <v>259</v>
      </c>
      <c r="J618" s="11" t="s">
        <v>261</v>
      </c>
      <c r="K618" s="11" t="s">
        <v>2960</v>
      </c>
      <c r="L618" s="11">
        <v>2</v>
      </c>
    </row>
    <row r="619" spans="1:12">
      <c r="A619" s="11" t="s">
        <v>1119</v>
      </c>
      <c r="D619" s="11" t="s">
        <v>260</v>
      </c>
      <c r="E619" s="19" t="s">
        <v>1369</v>
      </c>
      <c r="F619" s="10">
        <v>42036</v>
      </c>
      <c r="G619" s="10">
        <v>44958</v>
      </c>
      <c r="H619" s="11">
        <v>9</v>
      </c>
      <c r="I619" s="20" t="s">
        <v>259</v>
      </c>
      <c r="J619" s="11" t="s">
        <v>261</v>
      </c>
      <c r="K619" s="11" t="s">
        <v>2960</v>
      </c>
      <c r="L619" s="11">
        <v>2</v>
      </c>
    </row>
    <row r="620" spans="1:12">
      <c r="A620" s="11" t="s">
        <v>1120</v>
      </c>
      <c r="D620" s="11" t="s">
        <v>260</v>
      </c>
      <c r="E620" s="19" t="s">
        <v>1370</v>
      </c>
      <c r="F620" s="10">
        <v>42036</v>
      </c>
      <c r="G620" s="10">
        <v>44958</v>
      </c>
      <c r="H620" s="11">
        <v>9</v>
      </c>
      <c r="I620" s="20" t="s">
        <v>259</v>
      </c>
      <c r="J620" s="11" t="s">
        <v>261</v>
      </c>
      <c r="K620" s="11" t="s">
        <v>2960</v>
      </c>
      <c r="L620" s="11">
        <v>2</v>
      </c>
    </row>
    <row r="621" spans="1:12">
      <c r="A621" s="11" t="s">
        <v>1121</v>
      </c>
      <c r="D621" s="11" t="s">
        <v>260</v>
      </c>
      <c r="E621" s="19" t="s">
        <v>1371</v>
      </c>
      <c r="F621" s="10">
        <v>42036</v>
      </c>
      <c r="G621" s="10">
        <v>44958</v>
      </c>
      <c r="H621" s="11">
        <v>9</v>
      </c>
      <c r="I621" s="20" t="s">
        <v>259</v>
      </c>
      <c r="J621" s="11" t="s">
        <v>261</v>
      </c>
      <c r="K621" s="11" t="s">
        <v>2960</v>
      </c>
      <c r="L621" s="11">
        <v>2</v>
      </c>
    </row>
    <row r="622" spans="1:12">
      <c r="A622" s="11" t="s">
        <v>1122</v>
      </c>
      <c r="D622" s="11" t="s">
        <v>260</v>
      </c>
      <c r="E622" s="19" t="s">
        <v>1372</v>
      </c>
      <c r="F622" s="10">
        <v>42036</v>
      </c>
      <c r="G622" s="10">
        <v>44958</v>
      </c>
      <c r="H622" s="11">
        <v>9</v>
      </c>
      <c r="I622" s="20" t="s">
        <v>259</v>
      </c>
      <c r="J622" s="11" t="s">
        <v>261</v>
      </c>
      <c r="K622" s="11" t="s">
        <v>2960</v>
      </c>
      <c r="L622" s="11">
        <v>2</v>
      </c>
    </row>
    <row r="623" spans="1:12">
      <c r="A623" s="11" t="s">
        <v>1123</v>
      </c>
      <c r="D623" s="11" t="s">
        <v>260</v>
      </c>
      <c r="E623" s="19" t="s">
        <v>1373</v>
      </c>
      <c r="F623" s="10">
        <v>42036</v>
      </c>
      <c r="G623" s="10">
        <v>44958</v>
      </c>
      <c r="H623" s="11">
        <v>9</v>
      </c>
      <c r="I623" s="20" t="s">
        <v>259</v>
      </c>
      <c r="J623" s="11" t="s">
        <v>261</v>
      </c>
      <c r="K623" s="11" t="s">
        <v>2960</v>
      </c>
      <c r="L623" s="11">
        <v>2</v>
      </c>
    </row>
    <row r="624" spans="1:12">
      <c r="A624" s="11" t="s">
        <v>1124</v>
      </c>
      <c r="D624" s="11" t="s">
        <v>260</v>
      </c>
      <c r="E624" s="19" t="s">
        <v>1374</v>
      </c>
      <c r="F624" s="10">
        <v>42036</v>
      </c>
      <c r="G624" s="10">
        <v>44958</v>
      </c>
      <c r="H624" s="11">
        <v>9</v>
      </c>
      <c r="I624" s="20" t="s">
        <v>259</v>
      </c>
      <c r="J624" s="11" t="s">
        <v>261</v>
      </c>
      <c r="K624" s="11" t="s">
        <v>2960</v>
      </c>
      <c r="L624" s="11">
        <v>2</v>
      </c>
    </row>
    <row r="625" spans="1:12">
      <c r="A625" s="11" t="s">
        <v>1125</v>
      </c>
      <c r="D625" s="11" t="s">
        <v>260</v>
      </c>
      <c r="E625" s="19" t="s">
        <v>1375</v>
      </c>
      <c r="F625" s="10">
        <v>42036</v>
      </c>
      <c r="G625" s="10">
        <v>44958</v>
      </c>
      <c r="H625" s="11">
        <v>9</v>
      </c>
      <c r="I625" s="20" t="s">
        <v>259</v>
      </c>
      <c r="J625" s="11" t="s">
        <v>261</v>
      </c>
      <c r="K625" s="11" t="s">
        <v>2960</v>
      </c>
      <c r="L625" s="11">
        <v>2</v>
      </c>
    </row>
    <row r="626" spans="1:12">
      <c r="A626" s="11" t="s">
        <v>1126</v>
      </c>
      <c r="D626" s="11" t="s">
        <v>260</v>
      </c>
      <c r="E626" s="19" t="s">
        <v>1376</v>
      </c>
      <c r="F626" s="10">
        <v>42036</v>
      </c>
      <c r="G626" s="10">
        <v>44958</v>
      </c>
      <c r="H626" s="11">
        <v>9</v>
      </c>
      <c r="I626" s="20" t="s">
        <v>259</v>
      </c>
      <c r="J626" s="11" t="s">
        <v>261</v>
      </c>
      <c r="K626" s="11" t="s">
        <v>2960</v>
      </c>
      <c r="L626" s="11">
        <v>2</v>
      </c>
    </row>
    <row r="627" spans="1:12">
      <c r="A627" s="11" t="s">
        <v>1127</v>
      </c>
      <c r="D627" s="11" t="s">
        <v>260</v>
      </c>
      <c r="E627" s="19" t="s">
        <v>1377</v>
      </c>
      <c r="F627" s="10">
        <v>42036</v>
      </c>
      <c r="G627" s="10">
        <v>44958</v>
      </c>
      <c r="H627" s="11">
        <v>9</v>
      </c>
      <c r="I627" s="20" t="s">
        <v>259</v>
      </c>
      <c r="J627" s="11" t="s">
        <v>261</v>
      </c>
      <c r="K627" s="11" t="s">
        <v>2960</v>
      </c>
      <c r="L627" s="11">
        <v>2</v>
      </c>
    </row>
    <row r="628" spans="1:12">
      <c r="A628" s="11" t="s">
        <v>1128</v>
      </c>
      <c r="D628" s="11" t="s">
        <v>260</v>
      </c>
      <c r="E628" s="19" t="s">
        <v>1378</v>
      </c>
      <c r="F628" s="10">
        <v>42036</v>
      </c>
      <c r="G628" s="10">
        <v>44958</v>
      </c>
      <c r="H628" s="11">
        <v>9</v>
      </c>
      <c r="I628" s="20" t="s">
        <v>259</v>
      </c>
      <c r="J628" s="11" t="s">
        <v>261</v>
      </c>
      <c r="K628" s="11" t="s">
        <v>2960</v>
      </c>
      <c r="L628" s="11">
        <v>2</v>
      </c>
    </row>
    <row r="629" spans="1:12">
      <c r="A629" s="11" t="s">
        <v>1129</v>
      </c>
      <c r="D629" s="11" t="s">
        <v>260</v>
      </c>
      <c r="E629" s="19" t="s">
        <v>1379</v>
      </c>
      <c r="F629" s="10">
        <v>42036</v>
      </c>
      <c r="G629" s="10">
        <v>44958</v>
      </c>
      <c r="H629" s="11">
        <v>9</v>
      </c>
      <c r="I629" s="20" t="s">
        <v>259</v>
      </c>
      <c r="J629" s="11" t="s">
        <v>261</v>
      </c>
      <c r="K629" s="11" t="s">
        <v>2960</v>
      </c>
      <c r="L629" s="11">
        <v>2</v>
      </c>
    </row>
    <row r="630" spans="1:12">
      <c r="A630" s="11" t="s">
        <v>1130</v>
      </c>
      <c r="D630" s="11" t="s">
        <v>260</v>
      </c>
      <c r="E630" s="19" t="s">
        <v>1380</v>
      </c>
      <c r="F630" s="10">
        <v>42036</v>
      </c>
      <c r="G630" s="10">
        <v>44958</v>
      </c>
      <c r="H630" s="11">
        <v>9</v>
      </c>
      <c r="I630" s="20" t="s">
        <v>259</v>
      </c>
      <c r="J630" s="11" t="s">
        <v>261</v>
      </c>
      <c r="K630" s="11" t="s">
        <v>2960</v>
      </c>
      <c r="L630" s="11">
        <v>2</v>
      </c>
    </row>
    <row r="631" spans="1:12">
      <c r="A631" s="11" t="s">
        <v>1131</v>
      </c>
      <c r="D631" s="11" t="s">
        <v>260</v>
      </c>
      <c r="E631" s="19" t="s">
        <v>1381</v>
      </c>
      <c r="F631" s="10">
        <v>42036</v>
      </c>
      <c r="G631" s="10">
        <v>44958</v>
      </c>
      <c r="H631" s="11">
        <v>9</v>
      </c>
      <c r="I631" s="20" t="s">
        <v>259</v>
      </c>
      <c r="J631" s="11" t="s">
        <v>261</v>
      </c>
      <c r="K631" s="11" t="s">
        <v>2960</v>
      </c>
      <c r="L631" s="11">
        <v>2</v>
      </c>
    </row>
    <row r="632" spans="1:12">
      <c r="A632" s="11" t="s">
        <v>1132</v>
      </c>
      <c r="D632" s="11" t="s">
        <v>260</v>
      </c>
      <c r="E632" s="19" t="s">
        <v>1382</v>
      </c>
      <c r="F632" s="10">
        <v>42036</v>
      </c>
      <c r="G632" s="10">
        <v>44958</v>
      </c>
      <c r="H632" s="11">
        <v>9</v>
      </c>
      <c r="I632" s="20" t="s">
        <v>259</v>
      </c>
      <c r="J632" s="11" t="s">
        <v>261</v>
      </c>
      <c r="K632" s="11" t="s">
        <v>2960</v>
      </c>
      <c r="L632" s="11">
        <v>2</v>
      </c>
    </row>
    <row r="633" spans="1:12">
      <c r="A633" s="11" t="s">
        <v>1133</v>
      </c>
      <c r="D633" s="11" t="s">
        <v>260</v>
      </c>
      <c r="E633" s="19" t="s">
        <v>1383</v>
      </c>
      <c r="F633" s="10">
        <v>42036</v>
      </c>
      <c r="G633" s="10">
        <v>44958</v>
      </c>
      <c r="H633" s="11">
        <v>9</v>
      </c>
      <c r="I633" s="20" t="s">
        <v>259</v>
      </c>
      <c r="J633" s="11" t="s">
        <v>261</v>
      </c>
      <c r="K633" s="11" t="s">
        <v>2960</v>
      </c>
      <c r="L633" s="11">
        <v>2</v>
      </c>
    </row>
    <row r="634" spans="1:12">
      <c r="A634" s="11" t="s">
        <v>1134</v>
      </c>
      <c r="D634" s="11" t="s">
        <v>260</v>
      </c>
      <c r="E634" s="19" t="s">
        <v>1384</v>
      </c>
      <c r="F634" s="10">
        <v>42036</v>
      </c>
      <c r="G634" s="10">
        <v>44958</v>
      </c>
      <c r="H634" s="11">
        <v>9</v>
      </c>
      <c r="I634" s="20" t="s">
        <v>259</v>
      </c>
      <c r="J634" s="11" t="s">
        <v>261</v>
      </c>
      <c r="K634" s="11" t="s">
        <v>2960</v>
      </c>
      <c r="L634" s="11">
        <v>2</v>
      </c>
    </row>
    <row r="635" spans="1:12">
      <c r="A635" s="11" t="s">
        <v>1135</v>
      </c>
      <c r="D635" s="11" t="s">
        <v>260</v>
      </c>
      <c r="E635" s="19" t="s">
        <v>1385</v>
      </c>
      <c r="F635" s="10">
        <v>42036</v>
      </c>
      <c r="G635" s="10">
        <v>44958</v>
      </c>
      <c r="H635" s="11">
        <v>9</v>
      </c>
      <c r="I635" s="20" t="s">
        <v>259</v>
      </c>
      <c r="J635" s="11" t="s">
        <v>261</v>
      </c>
      <c r="K635" s="11" t="s">
        <v>2960</v>
      </c>
      <c r="L635" s="11">
        <v>2</v>
      </c>
    </row>
    <row r="636" spans="1:12">
      <c r="A636" s="11" t="s">
        <v>1136</v>
      </c>
      <c r="D636" s="11" t="s">
        <v>260</v>
      </c>
      <c r="E636" s="19" t="s">
        <v>1386</v>
      </c>
      <c r="F636" s="10">
        <v>42036</v>
      </c>
      <c r="G636" s="10">
        <v>44958</v>
      </c>
      <c r="H636" s="11">
        <v>9</v>
      </c>
      <c r="I636" s="20" t="s">
        <v>259</v>
      </c>
      <c r="J636" s="11" t="s">
        <v>261</v>
      </c>
      <c r="K636" s="11" t="s">
        <v>2960</v>
      </c>
      <c r="L636" s="11">
        <v>2</v>
      </c>
    </row>
    <row r="637" spans="1:12">
      <c r="A637" s="11" t="s">
        <v>1137</v>
      </c>
      <c r="D637" s="11" t="s">
        <v>260</v>
      </c>
      <c r="E637" s="19" t="s">
        <v>1387</v>
      </c>
      <c r="F637" s="10">
        <v>42036</v>
      </c>
      <c r="G637" s="10">
        <v>44958</v>
      </c>
      <c r="H637" s="11">
        <v>9</v>
      </c>
      <c r="I637" s="20" t="s">
        <v>259</v>
      </c>
      <c r="J637" s="11" t="s">
        <v>261</v>
      </c>
      <c r="K637" s="11" t="s">
        <v>2960</v>
      </c>
      <c r="L637" s="11">
        <v>2</v>
      </c>
    </row>
    <row r="638" spans="1:12">
      <c r="A638" s="11" t="s">
        <v>1138</v>
      </c>
      <c r="D638" s="11" t="s">
        <v>260</v>
      </c>
      <c r="E638" s="19" t="s">
        <v>1388</v>
      </c>
      <c r="F638" s="10">
        <v>42036</v>
      </c>
      <c r="G638" s="10">
        <v>44958</v>
      </c>
      <c r="H638" s="11">
        <v>9</v>
      </c>
      <c r="I638" s="20" t="s">
        <v>259</v>
      </c>
      <c r="J638" s="11" t="s">
        <v>261</v>
      </c>
      <c r="K638" s="11" t="s">
        <v>2960</v>
      </c>
      <c r="L638" s="11">
        <v>2</v>
      </c>
    </row>
    <row r="639" spans="1:12">
      <c r="A639" s="11" t="s">
        <v>1139</v>
      </c>
      <c r="D639" s="11" t="s">
        <v>260</v>
      </c>
      <c r="E639" s="19" t="s">
        <v>1389</v>
      </c>
      <c r="F639" s="10">
        <v>42036</v>
      </c>
      <c r="G639" s="10">
        <v>44958</v>
      </c>
      <c r="H639" s="11">
        <v>9</v>
      </c>
      <c r="I639" s="20" t="s">
        <v>259</v>
      </c>
      <c r="J639" s="11" t="s">
        <v>261</v>
      </c>
      <c r="K639" s="11" t="s">
        <v>2960</v>
      </c>
      <c r="L639" s="11">
        <v>2</v>
      </c>
    </row>
    <row r="640" spans="1:12">
      <c r="A640" s="11" t="s">
        <v>1140</v>
      </c>
      <c r="D640" s="11" t="s">
        <v>260</v>
      </c>
      <c r="E640" s="19" t="s">
        <v>1390</v>
      </c>
      <c r="F640" s="10">
        <v>42036</v>
      </c>
      <c r="G640" s="10">
        <v>44958</v>
      </c>
      <c r="H640" s="11">
        <v>9</v>
      </c>
      <c r="I640" s="20" t="s">
        <v>259</v>
      </c>
      <c r="J640" s="11" t="s">
        <v>261</v>
      </c>
      <c r="K640" s="11" t="s">
        <v>2960</v>
      </c>
      <c r="L640" s="11">
        <v>2</v>
      </c>
    </row>
    <row r="641" spans="1:12">
      <c r="A641" s="11" t="s">
        <v>1141</v>
      </c>
      <c r="D641" s="11" t="s">
        <v>260</v>
      </c>
      <c r="E641" s="19" t="s">
        <v>1391</v>
      </c>
      <c r="F641" s="10">
        <v>42036</v>
      </c>
      <c r="G641" s="10">
        <v>44958</v>
      </c>
      <c r="H641" s="11">
        <v>9</v>
      </c>
      <c r="I641" s="20" t="s">
        <v>259</v>
      </c>
      <c r="J641" s="11" t="s">
        <v>261</v>
      </c>
      <c r="K641" s="11" t="s">
        <v>2960</v>
      </c>
      <c r="L641" s="11">
        <v>2</v>
      </c>
    </row>
    <row r="642" spans="1:12">
      <c r="A642" s="11" t="s">
        <v>1142</v>
      </c>
      <c r="D642" s="11" t="s">
        <v>260</v>
      </c>
      <c r="E642" s="19" t="s">
        <v>1392</v>
      </c>
      <c r="F642" s="10">
        <v>42036</v>
      </c>
      <c r="G642" s="10">
        <v>44958</v>
      </c>
      <c r="H642" s="11">
        <v>9</v>
      </c>
      <c r="I642" s="20" t="s">
        <v>259</v>
      </c>
      <c r="J642" s="11" t="s">
        <v>261</v>
      </c>
      <c r="K642" s="11" t="s">
        <v>2960</v>
      </c>
      <c r="L642" s="11">
        <v>2</v>
      </c>
    </row>
    <row r="643" spans="1:12">
      <c r="A643" s="11" t="s">
        <v>1143</v>
      </c>
      <c r="D643" s="11" t="s">
        <v>260</v>
      </c>
      <c r="E643" s="19" t="s">
        <v>1393</v>
      </c>
      <c r="F643" s="10">
        <v>42036</v>
      </c>
      <c r="G643" s="10">
        <v>44958</v>
      </c>
      <c r="H643" s="11">
        <v>9</v>
      </c>
      <c r="I643" s="20" t="s">
        <v>259</v>
      </c>
      <c r="J643" s="11" t="s">
        <v>261</v>
      </c>
      <c r="K643" s="11" t="s">
        <v>2960</v>
      </c>
      <c r="L643" s="11">
        <v>2</v>
      </c>
    </row>
    <row r="644" spans="1:12">
      <c r="A644" s="11" t="s">
        <v>1144</v>
      </c>
      <c r="D644" s="11" t="s">
        <v>260</v>
      </c>
      <c r="E644" s="19" t="s">
        <v>1394</v>
      </c>
      <c r="F644" s="10">
        <v>42036</v>
      </c>
      <c r="G644" s="10">
        <v>44958</v>
      </c>
      <c r="H644" s="11">
        <v>9</v>
      </c>
      <c r="I644" s="20" t="s">
        <v>259</v>
      </c>
      <c r="J644" s="11" t="s">
        <v>261</v>
      </c>
      <c r="K644" s="11" t="s">
        <v>2960</v>
      </c>
      <c r="L644" s="11">
        <v>2</v>
      </c>
    </row>
    <row r="645" spans="1:12">
      <c r="A645" s="11" t="s">
        <v>1145</v>
      </c>
      <c r="D645" s="11" t="s">
        <v>260</v>
      </c>
      <c r="E645" s="19" t="s">
        <v>1395</v>
      </c>
      <c r="F645" s="10">
        <v>42036</v>
      </c>
      <c r="G645" s="10">
        <v>44958</v>
      </c>
      <c r="H645" s="11">
        <v>9</v>
      </c>
      <c r="I645" s="20" t="s">
        <v>259</v>
      </c>
      <c r="J645" s="11" t="s">
        <v>261</v>
      </c>
      <c r="K645" s="11" t="s">
        <v>2960</v>
      </c>
      <c r="L645" s="11">
        <v>2</v>
      </c>
    </row>
    <row r="646" spans="1:12">
      <c r="A646" s="11" t="s">
        <v>1146</v>
      </c>
      <c r="D646" s="11" t="s">
        <v>260</v>
      </c>
      <c r="E646" s="19" t="s">
        <v>1396</v>
      </c>
      <c r="F646" s="10">
        <v>42036</v>
      </c>
      <c r="G646" s="10">
        <v>44958</v>
      </c>
      <c r="H646" s="11">
        <v>9</v>
      </c>
      <c r="I646" s="20" t="s">
        <v>259</v>
      </c>
      <c r="J646" s="11" t="s">
        <v>261</v>
      </c>
      <c r="K646" s="11" t="s">
        <v>2960</v>
      </c>
      <c r="L646" s="11">
        <v>2</v>
      </c>
    </row>
    <row r="647" spans="1:12">
      <c r="A647" s="11" t="s">
        <v>1147</v>
      </c>
      <c r="D647" s="11" t="s">
        <v>260</v>
      </c>
      <c r="E647" s="19" t="s">
        <v>1397</v>
      </c>
      <c r="F647" s="10">
        <v>42036</v>
      </c>
      <c r="G647" s="10">
        <v>44958</v>
      </c>
      <c r="H647" s="11">
        <v>9</v>
      </c>
      <c r="I647" s="20" t="s">
        <v>259</v>
      </c>
      <c r="J647" s="11" t="s">
        <v>261</v>
      </c>
      <c r="K647" s="11" t="s">
        <v>2960</v>
      </c>
      <c r="L647" s="11">
        <v>2</v>
      </c>
    </row>
    <row r="648" spans="1:12">
      <c r="A648" s="11" t="s">
        <v>1148</v>
      </c>
      <c r="D648" s="11" t="s">
        <v>260</v>
      </c>
      <c r="E648" s="19" t="s">
        <v>1398</v>
      </c>
      <c r="F648" s="10">
        <v>42036</v>
      </c>
      <c r="G648" s="10">
        <v>44958</v>
      </c>
      <c r="H648" s="11">
        <v>9</v>
      </c>
      <c r="I648" s="20" t="s">
        <v>259</v>
      </c>
      <c r="J648" s="11" t="s">
        <v>261</v>
      </c>
      <c r="K648" s="11" t="s">
        <v>2960</v>
      </c>
      <c r="L648" s="11">
        <v>2</v>
      </c>
    </row>
    <row r="649" spans="1:12">
      <c r="A649" s="11" t="s">
        <v>1149</v>
      </c>
      <c r="D649" s="11" t="s">
        <v>260</v>
      </c>
      <c r="E649" s="19" t="s">
        <v>1399</v>
      </c>
      <c r="F649" s="10">
        <v>42036</v>
      </c>
      <c r="G649" s="10">
        <v>44958</v>
      </c>
      <c r="H649" s="11">
        <v>9</v>
      </c>
      <c r="I649" s="20" t="s">
        <v>259</v>
      </c>
      <c r="J649" s="11" t="s">
        <v>261</v>
      </c>
      <c r="K649" s="11" t="s">
        <v>2960</v>
      </c>
      <c r="L649" s="11">
        <v>2</v>
      </c>
    </row>
    <row r="650" spans="1:12">
      <c r="A650" s="11" t="s">
        <v>1150</v>
      </c>
      <c r="D650" s="11" t="s">
        <v>260</v>
      </c>
      <c r="E650" s="19" t="s">
        <v>1400</v>
      </c>
      <c r="F650" s="10">
        <v>42036</v>
      </c>
      <c r="G650" s="10">
        <v>44958</v>
      </c>
      <c r="H650" s="11">
        <v>9</v>
      </c>
      <c r="I650" s="20" t="s">
        <v>259</v>
      </c>
      <c r="J650" s="11" t="s">
        <v>261</v>
      </c>
      <c r="K650" s="11" t="s">
        <v>2960</v>
      </c>
      <c r="L650" s="11">
        <v>2</v>
      </c>
    </row>
    <row r="651" spans="1:12">
      <c r="A651" s="11" t="s">
        <v>1151</v>
      </c>
      <c r="D651" s="11" t="s">
        <v>260</v>
      </c>
      <c r="E651" s="19" t="s">
        <v>1401</v>
      </c>
      <c r="F651" s="10">
        <v>42036</v>
      </c>
      <c r="G651" s="10">
        <v>44958</v>
      </c>
      <c r="H651" s="11">
        <v>9</v>
      </c>
      <c r="I651" s="20" t="s">
        <v>259</v>
      </c>
      <c r="J651" s="11" t="s">
        <v>261</v>
      </c>
      <c r="K651" s="11" t="s">
        <v>2960</v>
      </c>
      <c r="L651" s="11">
        <v>2</v>
      </c>
    </row>
    <row r="652" spans="1:12">
      <c r="A652" s="11" t="s">
        <v>1152</v>
      </c>
      <c r="D652" s="11" t="s">
        <v>260</v>
      </c>
      <c r="E652" s="19" t="s">
        <v>1402</v>
      </c>
      <c r="F652" s="10">
        <v>42036</v>
      </c>
      <c r="G652" s="10">
        <v>44958</v>
      </c>
      <c r="H652" s="11">
        <v>9</v>
      </c>
      <c r="I652" s="20" t="s">
        <v>259</v>
      </c>
      <c r="J652" s="11" t="s">
        <v>261</v>
      </c>
      <c r="K652" s="11" t="s">
        <v>2960</v>
      </c>
      <c r="L652" s="11">
        <v>2</v>
      </c>
    </row>
    <row r="653" spans="1:12">
      <c r="A653" s="11" t="s">
        <v>1153</v>
      </c>
      <c r="D653" s="11" t="s">
        <v>260</v>
      </c>
      <c r="E653" s="19" t="s">
        <v>1403</v>
      </c>
      <c r="F653" s="10">
        <v>42036</v>
      </c>
      <c r="G653" s="10">
        <v>44958</v>
      </c>
      <c r="H653" s="11">
        <v>9</v>
      </c>
      <c r="I653" s="20" t="s">
        <v>259</v>
      </c>
      <c r="J653" s="11" t="s">
        <v>261</v>
      </c>
      <c r="K653" s="11" t="s">
        <v>2960</v>
      </c>
      <c r="L653" s="11">
        <v>2</v>
      </c>
    </row>
    <row r="654" spans="1:12">
      <c r="A654" s="11" t="s">
        <v>1154</v>
      </c>
      <c r="D654" s="11" t="s">
        <v>260</v>
      </c>
      <c r="E654" s="19" t="s">
        <v>1404</v>
      </c>
      <c r="F654" s="10">
        <v>42036</v>
      </c>
      <c r="G654" s="10">
        <v>44958</v>
      </c>
      <c r="H654" s="11">
        <v>9</v>
      </c>
      <c r="I654" s="20" t="s">
        <v>259</v>
      </c>
      <c r="J654" s="11" t="s">
        <v>261</v>
      </c>
      <c r="K654" s="11" t="s">
        <v>2960</v>
      </c>
      <c r="L654" s="11">
        <v>2</v>
      </c>
    </row>
    <row r="655" spans="1:12">
      <c r="A655" s="11" t="s">
        <v>1155</v>
      </c>
      <c r="D655" s="11" t="s">
        <v>260</v>
      </c>
      <c r="E655" s="19" t="s">
        <v>1405</v>
      </c>
      <c r="F655" s="10">
        <v>42036</v>
      </c>
      <c r="G655" s="10">
        <v>44958</v>
      </c>
      <c r="H655" s="11">
        <v>9</v>
      </c>
      <c r="I655" s="20" t="s">
        <v>259</v>
      </c>
      <c r="J655" s="11" t="s">
        <v>261</v>
      </c>
      <c r="K655" s="11" t="s">
        <v>2960</v>
      </c>
      <c r="L655" s="11">
        <v>2</v>
      </c>
    </row>
    <row r="656" spans="1:12">
      <c r="A656" s="11" t="s">
        <v>1156</v>
      </c>
      <c r="D656" s="11" t="s">
        <v>260</v>
      </c>
      <c r="E656" s="19" t="s">
        <v>1406</v>
      </c>
      <c r="F656" s="10">
        <v>42036</v>
      </c>
      <c r="G656" s="10">
        <v>44958</v>
      </c>
      <c r="H656" s="11">
        <v>9</v>
      </c>
      <c r="I656" s="20" t="s">
        <v>259</v>
      </c>
      <c r="J656" s="11" t="s">
        <v>261</v>
      </c>
      <c r="K656" s="11" t="s">
        <v>2960</v>
      </c>
      <c r="L656" s="11">
        <v>2</v>
      </c>
    </row>
    <row r="657" spans="1:12">
      <c r="A657" s="11" t="s">
        <v>1157</v>
      </c>
      <c r="D657" s="11" t="s">
        <v>260</v>
      </c>
      <c r="E657" s="19" t="s">
        <v>1407</v>
      </c>
      <c r="F657" s="10">
        <v>42036</v>
      </c>
      <c r="G657" s="10">
        <v>44958</v>
      </c>
      <c r="H657" s="11">
        <v>9</v>
      </c>
      <c r="I657" s="20" t="s">
        <v>259</v>
      </c>
      <c r="J657" s="11" t="s">
        <v>261</v>
      </c>
      <c r="K657" s="11" t="s">
        <v>2960</v>
      </c>
      <c r="L657" s="11">
        <v>2</v>
      </c>
    </row>
    <row r="658" spans="1:12">
      <c r="A658" s="11" t="s">
        <v>1158</v>
      </c>
      <c r="D658" s="11" t="s">
        <v>260</v>
      </c>
      <c r="E658" s="19" t="s">
        <v>1408</v>
      </c>
      <c r="F658" s="10">
        <v>42036</v>
      </c>
      <c r="G658" s="10">
        <v>44958</v>
      </c>
      <c r="H658" s="11">
        <v>9</v>
      </c>
      <c r="I658" s="20" t="s">
        <v>259</v>
      </c>
      <c r="J658" s="11" t="s">
        <v>261</v>
      </c>
      <c r="K658" s="11" t="s">
        <v>2960</v>
      </c>
      <c r="L658" s="11">
        <v>2</v>
      </c>
    </row>
    <row r="659" spans="1:12">
      <c r="A659" s="11" t="s">
        <v>1159</v>
      </c>
      <c r="D659" s="11" t="s">
        <v>260</v>
      </c>
      <c r="E659" s="19" t="s">
        <v>1409</v>
      </c>
      <c r="F659" s="10">
        <v>42036</v>
      </c>
      <c r="G659" s="10">
        <v>44958</v>
      </c>
      <c r="H659" s="11">
        <v>9</v>
      </c>
      <c r="I659" s="20" t="s">
        <v>259</v>
      </c>
      <c r="J659" s="11" t="s">
        <v>261</v>
      </c>
      <c r="K659" s="11" t="s">
        <v>2960</v>
      </c>
      <c r="L659" s="11">
        <v>2</v>
      </c>
    </row>
    <row r="660" spans="1:12">
      <c r="A660" s="11" t="s">
        <v>1160</v>
      </c>
      <c r="D660" s="11" t="s">
        <v>260</v>
      </c>
      <c r="E660" s="19" t="s">
        <v>1410</v>
      </c>
      <c r="F660" s="10">
        <v>42036</v>
      </c>
      <c r="G660" s="10">
        <v>44958</v>
      </c>
      <c r="H660" s="11">
        <v>9</v>
      </c>
      <c r="I660" s="20" t="s">
        <v>259</v>
      </c>
      <c r="J660" s="11" t="s">
        <v>261</v>
      </c>
      <c r="K660" s="11" t="s">
        <v>2960</v>
      </c>
      <c r="L660" s="11">
        <v>2</v>
      </c>
    </row>
    <row r="661" spans="1:12">
      <c r="A661" s="11" t="s">
        <v>1161</v>
      </c>
      <c r="D661" s="11" t="s">
        <v>260</v>
      </c>
      <c r="E661" s="19" t="s">
        <v>1411</v>
      </c>
      <c r="F661" s="10">
        <v>42036</v>
      </c>
      <c r="G661" s="10">
        <v>44958</v>
      </c>
      <c r="H661" s="11">
        <v>9</v>
      </c>
      <c r="I661" s="20" t="s">
        <v>259</v>
      </c>
      <c r="J661" s="11" t="s">
        <v>261</v>
      </c>
      <c r="K661" s="11" t="s">
        <v>2960</v>
      </c>
      <c r="L661" s="11">
        <v>2</v>
      </c>
    </row>
    <row r="662" spans="1:12">
      <c r="A662" s="11" t="s">
        <v>1162</v>
      </c>
      <c r="D662" s="11" t="s">
        <v>260</v>
      </c>
      <c r="E662" s="19" t="s">
        <v>1412</v>
      </c>
      <c r="F662" s="10">
        <v>42036</v>
      </c>
      <c r="G662" s="10">
        <v>44958</v>
      </c>
      <c r="H662" s="11">
        <v>9</v>
      </c>
      <c r="I662" s="20" t="s">
        <v>259</v>
      </c>
      <c r="J662" s="11" t="s">
        <v>261</v>
      </c>
      <c r="K662" s="11" t="s">
        <v>2960</v>
      </c>
      <c r="L662" s="11">
        <v>2</v>
      </c>
    </row>
    <row r="663" spans="1:12">
      <c r="A663" s="11" t="s">
        <v>1163</v>
      </c>
      <c r="D663" s="11" t="s">
        <v>260</v>
      </c>
      <c r="E663" s="19" t="s">
        <v>1413</v>
      </c>
      <c r="F663" s="10">
        <v>42036</v>
      </c>
      <c r="G663" s="10">
        <v>44958</v>
      </c>
      <c r="H663" s="11">
        <v>9</v>
      </c>
      <c r="I663" s="20" t="s">
        <v>259</v>
      </c>
      <c r="J663" s="11" t="s">
        <v>261</v>
      </c>
      <c r="K663" s="11" t="s">
        <v>2960</v>
      </c>
      <c r="L663" s="11">
        <v>2</v>
      </c>
    </row>
    <row r="664" spans="1:12">
      <c r="A664" s="11" t="s">
        <v>1164</v>
      </c>
      <c r="D664" s="11" t="s">
        <v>260</v>
      </c>
      <c r="E664" s="19" t="s">
        <v>1414</v>
      </c>
      <c r="F664" s="10">
        <v>42036</v>
      </c>
      <c r="G664" s="10">
        <v>44958</v>
      </c>
      <c r="H664" s="11">
        <v>9</v>
      </c>
      <c r="I664" s="20" t="s">
        <v>259</v>
      </c>
      <c r="J664" s="11" t="s">
        <v>261</v>
      </c>
      <c r="K664" s="11" t="s">
        <v>2960</v>
      </c>
      <c r="L664" s="11">
        <v>2</v>
      </c>
    </row>
    <row r="665" spans="1:12">
      <c r="A665" s="11" t="s">
        <v>1165</v>
      </c>
      <c r="D665" s="11" t="s">
        <v>260</v>
      </c>
      <c r="E665" s="19" t="s">
        <v>1415</v>
      </c>
      <c r="F665" s="10">
        <v>42036</v>
      </c>
      <c r="G665" s="10">
        <v>44958</v>
      </c>
      <c r="H665" s="11">
        <v>9</v>
      </c>
      <c r="I665" s="20" t="s">
        <v>259</v>
      </c>
      <c r="J665" s="11" t="s">
        <v>261</v>
      </c>
      <c r="K665" s="11" t="s">
        <v>2960</v>
      </c>
      <c r="L665" s="11">
        <v>2</v>
      </c>
    </row>
    <row r="666" spans="1:12">
      <c r="A666" s="11" t="s">
        <v>1166</v>
      </c>
      <c r="D666" s="11" t="s">
        <v>260</v>
      </c>
      <c r="E666" s="19" t="s">
        <v>1416</v>
      </c>
      <c r="F666" s="10">
        <v>42036</v>
      </c>
      <c r="G666" s="10">
        <v>44958</v>
      </c>
      <c r="H666" s="11">
        <v>9</v>
      </c>
      <c r="I666" s="20" t="s">
        <v>259</v>
      </c>
      <c r="J666" s="11" t="s">
        <v>261</v>
      </c>
      <c r="K666" s="11" t="s">
        <v>2960</v>
      </c>
      <c r="L666" s="11">
        <v>2</v>
      </c>
    </row>
    <row r="667" spans="1:12">
      <c r="A667" s="11" t="s">
        <v>1167</v>
      </c>
      <c r="D667" s="11" t="s">
        <v>260</v>
      </c>
      <c r="E667" s="19" t="s">
        <v>1417</v>
      </c>
      <c r="F667" s="10">
        <v>42036</v>
      </c>
      <c r="G667" s="10">
        <v>44958</v>
      </c>
      <c r="H667" s="11">
        <v>9</v>
      </c>
      <c r="I667" s="20" t="s">
        <v>259</v>
      </c>
      <c r="J667" s="11" t="s">
        <v>261</v>
      </c>
      <c r="K667" s="11" t="s">
        <v>2960</v>
      </c>
      <c r="L667" s="11">
        <v>2</v>
      </c>
    </row>
    <row r="668" spans="1:12">
      <c r="A668" s="11" t="s">
        <v>1168</v>
      </c>
      <c r="D668" s="11" t="s">
        <v>260</v>
      </c>
      <c r="E668" s="19" t="s">
        <v>1418</v>
      </c>
      <c r="F668" s="10">
        <v>42036</v>
      </c>
      <c r="G668" s="10">
        <v>44958</v>
      </c>
      <c r="H668" s="11">
        <v>9</v>
      </c>
      <c r="I668" s="20" t="s">
        <v>259</v>
      </c>
      <c r="J668" s="11" t="s">
        <v>261</v>
      </c>
      <c r="K668" s="11" t="s">
        <v>2960</v>
      </c>
      <c r="L668" s="11">
        <v>2</v>
      </c>
    </row>
    <row r="669" spans="1:12">
      <c r="A669" s="11" t="s">
        <v>1169</v>
      </c>
      <c r="D669" s="11" t="s">
        <v>260</v>
      </c>
      <c r="E669" s="19" t="s">
        <v>1419</v>
      </c>
      <c r="F669" s="10">
        <v>42036</v>
      </c>
      <c r="G669" s="10">
        <v>44958</v>
      </c>
      <c r="H669" s="11">
        <v>9</v>
      </c>
      <c r="I669" s="20" t="s">
        <v>259</v>
      </c>
      <c r="J669" s="11" t="s">
        <v>261</v>
      </c>
      <c r="K669" s="11" t="s">
        <v>2960</v>
      </c>
      <c r="L669" s="11">
        <v>2</v>
      </c>
    </row>
    <row r="670" spans="1:12">
      <c r="A670" s="11" t="s">
        <v>1170</v>
      </c>
      <c r="D670" s="11" t="s">
        <v>260</v>
      </c>
      <c r="E670" s="19" t="s">
        <v>1420</v>
      </c>
      <c r="F670" s="10">
        <v>42036</v>
      </c>
      <c r="G670" s="10">
        <v>44958</v>
      </c>
      <c r="H670" s="11">
        <v>9</v>
      </c>
      <c r="I670" s="20" t="s">
        <v>259</v>
      </c>
      <c r="J670" s="11" t="s">
        <v>261</v>
      </c>
      <c r="K670" s="11" t="s">
        <v>2960</v>
      </c>
      <c r="L670" s="11">
        <v>2</v>
      </c>
    </row>
    <row r="671" spans="1:12">
      <c r="A671" s="11" t="s">
        <v>1171</v>
      </c>
      <c r="D671" s="11" t="s">
        <v>260</v>
      </c>
      <c r="E671" s="19" t="s">
        <v>1421</v>
      </c>
      <c r="F671" s="10">
        <v>42036</v>
      </c>
      <c r="G671" s="10">
        <v>44958</v>
      </c>
      <c r="H671" s="11">
        <v>9</v>
      </c>
      <c r="I671" s="20" t="s">
        <v>259</v>
      </c>
      <c r="J671" s="11" t="s">
        <v>261</v>
      </c>
      <c r="K671" s="11" t="s">
        <v>2960</v>
      </c>
      <c r="L671" s="11">
        <v>2</v>
      </c>
    </row>
    <row r="672" spans="1:12">
      <c r="A672" s="11" t="s">
        <v>1172</v>
      </c>
      <c r="D672" s="11" t="s">
        <v>260</v>
      </c>
      <c r="E672" s="19" t="s">
        <v>1422</v>
      </c>
      <c r="F672" s="10">
        <v>42036</v>
      </c>
      <c r="G672" s="10">
        <v>44958</v>
      </c>
      <c r="H672" s="11">
        <v>9</v>
      </c>
      <c r="I672" s="20" t="s">
        <v>259</v>
      </c>
      <c r="J672" s="11" t="s">
        <v>261</v>
      </c>
      <c r="K672" s="11" t="s">
        <v>2960</v>
      </c>
      <c r="L672" s="11">
        <v>2</v>
      </c>
    </row>
    <row r="673" spans="1:12">
      <c r="A673" s="11" t="s">
        <v>1173</v>
      </c>
      <c r="D673" s="11" t="s">
        <v>260</v>
      </c>
      <c r="E673" s="19" t="s">
        <v>1423</v>
      </c>
      <c r="F673" s="10">
        <v>42036</v>
      </c>
      <c r="G673" s="10">
        <v>44958</v>
      </c>
      <c r="H673" s="11">
        <v>9</v>
      </c>
      <c r="I673" s="20" t="s">
        <v>259</v>
      </c>
      <c r="J673" s="11" t="s">
        <v>261</v>
      </c>
      <c r="K673" s="11" t="s">
        <v>2960</v>
      </c>
      <c r="L673" s="11">
        <v>2</v>
      </c>
    </row>
    <row r="674" spans="1:12">
      <c r="A674" s="11" t="s">
        <v>1174</v>
      </c>
      <c r="D674" s="11" t="s">
        <v>260</v>
      </c>
      <c r="E674" s="19" t="s">
        <v>1424</v>
      </c>
      <c r="F674" s="10">
        <v>42036</v>
      </c>
      <c r="G674" s="10">
        <v>44958</v>
      </c>
      <c r="H674" s="11">
        <v>9</v>
      </c>
      <c r="I674" s="20" t="s">
        <v>259</v>
      </c>
      <c r="J674" s="11" t="s">
        <v>261</v>
      </c>
      <c r="K674" s="11" t="s">
        <v>2960</v>
      </c>
      <c r="L674" s="11">
        <v>2</v>
      </c>
    </row>
    <row r="675" spans="1:12">
      <c r="A675" s="11" t="s">
        <v>1175</v>
      </c>
      <c r="D675" s="11" t="s">
        <v>260</v>
      </c>
      <c r="E675" s="19" t="s">
        <v>1425</v>
      </c>
      <c r="F675" s="10">
        <v>42036</v>
      </c>
      <c r="G675" s="10">
        <v>44958</v>
      </c>
      <c r="H675" s="11">
        <v>9</v>
      </c>
      <c r="I675" s="20" t="s">
        <v>259</v>
      </c>
      <c r="J675" s="11" t="s">
        <v>261</v>
      </c>
      <c r="K675" s="11" t="s">
        <v>2960</v>
      </c>
      <c r="L675" s="11">
        <v>2</v>
      </c>
    </row>
    <row r="676" spans="1:12">
      <c r="A676" s="11" t="s">
        <v>1176</v>
      </c>
      <c r="D676" s="11" t="s">
        <v>260</v>
      </c>
      <c r="E676" s="19" t="s">
        <v>1426</v>
      </c>
      <c r="F676" s="10">
        <v>42036</v>
      </c>
      <c r="G676" s="10">
        <v>44958</v>
      </c>
      <c r="H676" s="11">
        <v>9</v>
      </c>
      <c r="I676" s="20" t="s">
        <v>259</v>
      </c>
      <c r="J676" s="11" t="s">
        <v>261</v>
      </c>
      <c r="K676" s="11" t="s">
        <v>2960</v>
      </c>
      <c r="L676" s="11">
        <v>2</v>
      </c>
    </row>
    <row r="677" spans="1:12">
      <c r="A677" s="11" t="s">
        <v>1177</v>
      </c>
      <c r="D677" s="11" t="s">
        <v>260</v>
      </c>
      <c r="E677" s="19" t="s">
        <v>1427</v>
      </c>
      <c r="F677" s="10">
        <v>42036</v>
      </c>
      <c r="G677" s="10">
        <v>44958</v>
      </c>
      <c r="H677" s="11">
        <v>9</v>
      </c>
      <c r="I677" s="20" t="s">
        <v>259</v>
      </c>
      <c r="J677" s="11" t="s">
        <v>261</v>
      </c>
      <c r="K677" s="11" t="s">
        <v>2960</v>
      </c>
      <c r="L677" s="11">
        <v>2</v>
      </c>
    </row>
    <row r="678" spans="1:12">
      <c r="A678" s="11" t="s">
        <v>1178</v>
      </c>
      <c r="D678" s="11" t="s">
        <v>260</v>
      </c>
      <c r="E678" s="19" t="s">
        <v>1428</v>
      </c>
      <c r="F678" s="10">
        <v>42036</v>
      </c>
      <c r="G678" s="10">
        <v>44958</v>
      </c>
      <c r="H678" s="11">
        <v>9</v>
      </c>
      <c r="I678" s="20" t="s">
        <v>259</v>
      </c>
      <c r="J678" s="11" t="s">
        <v>261</v>
      </c>
      <c r="K678" s="11" t="s">
        <v>2960</v>
      </c>
      <c r="L678" s="11">
        <v>2</v>
      </c>
    </row>
    <row r="679" spans="1:12">
      <c r="A679" s="11" t="s">
        <v>1179</v>
      </c>
      <c r="D679" s="11" t="s">
        <v>260</v>
      </c>
      <c r="E679" s="19" t="s">
        <v>1429</v>
      </c>
      <c r="F679" s="10">
        <v>42036</v>
      </c>
      <c r="G679" s="10">
        <v>44958</v>
      </c>
      <c r="H679" s="11">
        <v>9</v>
      </c>
      <c r="I679" s="20" t="s">
        <v>259</v>
      </c>
      <c r="J679" s="11" t="s">
        <v>261</v>
      </c>
      <c r="K679" s="11" t="s">
        <v>2960</v>
      </c>
      <c r="L679" s="11">
        <v>2</v>
      </c>
    </row>
    <row r="680" spans="1:12">
      <c r="A680" s="11" t="s">
        <v>1180</v>
      </c>
      <c r="D680" s="11" t="s">
        <v>260</v>
      </c>
      <c r="E680" s="19" t="s">
        <v>1430</v>
      </c>
      <c r="F680" s="10">
        <v>42036</v>
      </c>
      <c r="G680" s="10">
        <v>44958</v>
      </c>
      <c r="H680" s="11">
        <v>9</v>
      </c>
      <c r="I680" s="20" t="s">
        <v>259</v>
      </c>
      <c r="J680" s="11" t="s">
        <v>261</v>
      </c>
      <c r="K680" s="11" t="s">
        <v>2960</v>
      </c>
      <c r="L680" s="11">
        <v>2</v>
      </c>
    </row>
    <row r="681" spans="1:12">
      <c r="A681" s="11" t="s">
        <v>1181</v>
      </c>
      <c r="D681" s="11" t="s">
        <v>260</v>
      </c>
      <c r="E681" s="19" t="s">
        <v>1431</v>
      </c>
      <c r="F681" s="10">
        <v>42036</v>
      </c>
      <c r="G681" s="10">
        <v>44958</v>
      </c>
      <c r="H681" s="11">
        <v>9</v>
      </c>
      <c r="I681" s="20" t="s">
        <v>259</v>
      </c>
      <c r="J681" s="11" t="s">
        <v>261</v>
      </c>
      <c r="K681" s="11" t="s">
        <v>2960</v>
      </c>
      <c r="L681" s="11">
        <v>2</v>
      </c>
    </row>
    <row r="682" spans="1:12">
      <c r="A682" s="11" t="s">
        <v>1182</v>
      </c>
      <c r="D682" s="11" t="s">
        <v>260</v>
      </c>
      <c r="E682" s="19" t="s">
        <v>1432</v>
      </c>
      <c r="F682" s="10">
        <v>42036</v>
      </c>
      <c r="G682" s="10">
        <v>44958</v>
      </c>
      <c r="H682" s="11">
        <v>9</v>
      </c>
      <c r="I682" s="20" t="s">
        <v>259</v>
      </c>
      <c r="J682" s="11" t="s">
        <v>261</v>
      </c>
      <c r="K682" s="11" t="s">
        <v>2960</v>
      </c>
      <c r="L682" s="11">
        <v>2</v>
      </c>
    </row>
    <row r="683" spans="1:12">
      <c r="A683" s="11" t="s">
        <v>1183</v>
      </c>
      <c r="D683" s="11" t="s">
        <v>260</v>
      </c>
      <c r="E683" s="19" t="s">
        <v>1433</v>
      </c>
      <c r="F683" s="10">
        <v>42036</v>
      </c>
      <c r="G683" s="10">
        <v>44958</v>
      </c>
      <c r="H683" s="11">
        <v>9</v>
      </c>
      <c r="I683" s="20" t="s">
        <v>259</v>
      </c>
      <c r="J683" s="11" t="s">
        <v>261</v>
      </c>
      <c r="K683" s="11" t="s">
        <v>2960</v>
      </c>
      <c r="L683" s="11">
        <v>2</v>
      </c>
    </row>
    <row r="684" spans="1:12">
      <c r="A684" s="11" t="s">
        <v>1184</v>
      </c>
      <c r="D684" s="11" t="s">
        <v>260</v>
      </c>
      <c r="E684" s="19" t="s">
        <v>1434</v>
      </c>
      <c r="F684" s="10">
        <v>42036</v>
      </c>
      <c r="G684" s="10">
        <v>44958</v>
      </c>
      <c r="H684" s="11">
        <v>9</v>
      </c>
      <c r="I684" s="20" t="s">
        <v>259</v>
      </c>
      <c r="J684" s="11" t="s">
        <v>261</v>
      </c>
      <c r="K684" s="11" t="s">
        <v>2960</v>
      </c>
      <c r="L684" s="11">
        <v>2</v>
      </c>
    </row>
    <row r="685" spans="1:12">
      <c r="A685" s="11" t="s">
        <v>1185</v>
      </c>
      <c r="D685" s="11" t="s">
        <v>260</v>
      </c>
      <c r="E685" s="19" t="s">
        <v>1435</v>
      </c>
      <c r="F685" s="10">
        <v>42036</v>
      </c>
      <c r="G685" s="10">
        <v>44958</v>
      </c>
      <c r="H685" s="11">
        <v>9</v>
      </c>
      <c r="I685" s="20" t="s">
        <v>259</v>
      </c>
      <c r="J685" s="11" t="s">
        <v>261</v>
      </c>
      <c r="K685" s="11" t="s">
        <v>2960</v>
      </c>
      <c r="L685" s="11">
        <v>2</v>
      </c>
    </row>
    <row r="686" spans="1:12">
      <c r="A686" s="11" t="s">
        <v>1186</v>
      </c>
      <c r="D686" s="11" t="s">
        <v>260</v>
      </c>
      <c r="E686" s="19" t="s">
        <v>1436</v>
      </c>
      <c r="F686" s="10">
        <v>42036</v>
      </c>
      <c r="G686" s="10">
        <v>44958</v>
      </c>
      <c r="H686" s="11">
        <v>9</v>
      </c>
      <c r="I686" s="20" t="s">
        <v>259</v>
      </c>
      <c r="J686" s="11" t="s">
        <v>261</v>
      </c>
      <c r="K686" s="11" t="s">
        <v>2960</v>
      </c>
      <c r="L686" s="11">
        <v>2</v>
      </c>
    </row>
    <row r="687" spans="1:12">
      <c r="A687" s="11" t="s">
        <v>1187</v>
      </c>
      <c r="D687" s="11" t="s">
        <v>260</v>
      </c>
      <c r="E687" s="19" t="s">
        <v>1437</v>
      </c>
      <c r="F687" s="10">
        <v>42036</v>
      </c>
      <c r="G687" s="10">
        <v>44958</v>
      </c>
      <c r="H687" s="11">
        <v>9</v>
      </c>
      <c r="I687" s="20" t="s">
        <v>259</v>
      </c>
      <c r="J687" s="11" t="s">
        <v>261</v>
      </c>
      <c r="K687" s="11" t="s">
        <v>2960</v>
      </c>
      <c r="L687" s="11">
        <v>2</v>
      </c>
    </row>
    <row r="688" spans="1:12">
      <c r="A688" s="11" t="s">
        <v>1188</v>
      </c>
      <c r="D688" s="11" t="s">
        <v>260</v>
      </c>
      <c r="E688" s="19" t="s">
        <v>1438</v>
      </c>
      <c r="F688" s="10">
        <v>42036</v>
      </c>
      <c r="G688" s="10">
        <v>44958</v>
      </c>
      <c r="H688" s="11">
        <v>9</v>
      </c>
      <c r="I688" s="20" t="s">
        <v>259</v>
      </c>
      <c r="J688" s="11" t="s">
        <v>261</v>
      </c>
      <c r="K688" s="11" t="s">
        <v>2960</v>
      </c>
      <c r="L688" s="11">
        <v>2</v>
      </c>
    </row>
    <row r="689" spans="1:12">
      <c r="A689" s="11" t="s">
        <v>1189</v>
      </c>
      <c r="D689" s="11" t="s">
        <v>260</v>
      </c>
      <c r="E689" s="19" t="s">
        <v>1439</v>
      </c>
      <c r="F689" s="10">
        <v>42036</v>
      </c>
      <c r="G689" s="10">
        <v>44958</v>
      </c>
      <c r="H689" s="11">
        <v>9</v>
      </c>
      <c r="I689" s="20" t="s">
        <v>259</v>
      </c>
      <c r="J689" s="11" t="s">
        <v>261</v>
      </c>
      <c r="K689" s="11" t="s">
        <v>2960</v>
      </c>
      <c r="L689" s="11">
        <v>2</v>
      </c>
    </row>
    <row r="690" spans="1:12">
      <c r="A690" s="11" t="s">
        <v>1190</v>
      </c>
      <c r="D690" s="11" t="s">
        <v>260</v>
      </c>
      <c r="E690" s="19" t="s">
        <v>1440</v>
      </c>
      <c r="F690" s="10">
        <v>42036</v>
      </c>
      <c r="G690" s="10">
        <v>44958</v>
      </c>
      <c r="H690" s="11">
        <v>9</v>
      </c>
      <c r="I690" s="20" t="s">
        <v>259</v>
      </c>
      <c r="J690" s="11" t="s">
        <v>261</v>
      </c>
      <c r="K690" s="11" t="s">
        <v>2960</v>
      </c>
      <c r="L690" s="11">
        <v>2</v>
      </c>
    </row>
    <row r="691" spans="1:12">
      <c r="A691" s="11" t="s">
        <v>1191</v>
      </c>
      <c r="D691" s="11" t="s">
        <v>260</v>
      </c>
      <c r="E691" s="19" t="s">
        <v>1441</v>
      </c>
      <c r="F691" s="10">
        <v>42036</v>
      </c>
      <c r="G691" s="10">
        <v>44958</v>
      </c>
      <c r="H691" s="11">
        <v>9</v>
      </c>
      <c r="I691" s="20" t="s">
        <v>259</v>
      </c>
      <c r="J691" s="11" t="s">
        <v>261</v>
      </c>
      <c r="K691" s="11" t="s">
        <v>2960</v>
      </c>
      <c r="L691" s="11">
        <v>2</v>
      </c>
    </row>
    <row r="692" spans="1:12">
      <c r="A692" s="11" t="s">
        <v>1192</v>
      </c>
      <c r="D692" s="11" t="s">
        <v>260</v>
      </c>
      <c r="E692" s="19" t="s">
        <v>1442</v>
      </c>
      <c r="F692" s="10">
        <v>42036</v>
      </c>
      <c r="G692" s="10">
        <v>44958</v>
      </c>
      <c r="H692" s="11">
        <v>9</v>
      </c>
      <c r="I692" s="20" t="s">
        <v>259</v>
      </c>
      <c r="J692" s="11" t="s">
        <v>261</v>
      </c>
      <c r="K692" s="11" t="s">
        <v>2960</v>
      </c>
      <c r="L692" s="11">
        <v>2</v>
      </c>
    </row>
    <row r="693" spans="1:12">
      <c r="A693" s="11" t="s">
        <v>1193</v>
      </c>
      <c r="D693" s="11" t="s">
        <v>260</v>
      </c>
      <c r="E693" s="19" t="s">
        <v>1443</v>
      </c>
      <c r="F693" s="10">
        <v>42036</v>
      </c>
      <c r="G693" s="10">
        <v>44958</v>
      </c>
      <c r="H693" s="11">
        <v>9</v>
      </c>
      <c r="I693" s="20" t="s">
        <v>259</v>
      </c>
      <c r="J693" s="11" t="s">
        <v>261</v>
      </c>
      <c r="K693" s="11" t="s">
        <v>2960</v>
      </c>
      <c r="L693" s="11">
        <v>2</v>
      </c>
    </row>
    <row r="694" spans="1:12">
      <c r="A694" s="11" t="s">
        <v>1194</v>
      </c>
      <c r="D694" s="11" t="s">
        <v>260</v>
      </c>
      <c r="E694" s="19" t="s">
        <v>1444</v>
      </c>
      <c r="F694" s="10">
        <v>42036</v>
      </c>
      <c r="G694" s="10">
        <v>44958</v>
      </c>
      <c r="H694" s="11">
        <v>9</v>
      </c>
      <c r="I694" s="20" t="s">
        <v>259</v>
      </c>
      <c r="J694" s="11" t="s">
        <v>261</v>
      </c>
      <c r="K694" s="11" t="s">
        <v>2960</v>
      </c>
      <c r="L694" s="11">
        <v>2</v>
      </c>
    </row>
    <row r="695" spans="1:12">
      <c r="A695" s="11" t="s">
        <v>1195</v>
      </c>
      <c r="D695" s="11" t="s">
        <v>260</v>
      </c>
      <c r="E695" s="19" t="s">
        <v>1445</v>
      </c>
      <c r="F695" s="10">
        <v>42036</v>
      </c>
      <c r="G695" s="10">
        <v>44958</v>
      </c>
      <c r="H695" s="11">
        <v>9</v>
      </c>
      <c r="I695" s="20" t="s">
        <v>259</v>
      </c>
      <c r="J695" s="11" t="s">
        <v>261</v>
      </c>
      <c r="K695" s="11" t="s">
        <v>2960</v>
      </c>
      <c r="L695" s="11">
        <v>2</v>
      </c>
    </row>
    <row r="696" spans="1:12">
      <c r="A696" s="11" t="s">
        <v>1196</v>
      </c>
      <c r="D696" s="11" t="s">
        <v>260</v>
      </c>
      <c r="E696" s="19" t="s">
        <v>1446</v>
      </c>
      <c r="F696" s="10">
        <v>42036</v>
      </c>
      <c r="G696" s="10">
        <v>44958</v>
      </c>
      <c r="H696" s="11">
        <v>9</v>
      </c>
      <c r="I696" s="20" t="s">
        <v>259</v>
      </c>
      <c r="J696" s="11" t="s">
        <v>261</v>
      </c>
      <c r="K696" s="11" t="s">
        <v>2960</v>
      </c>
      <c r="L696" s="11">
        <v>2</v>
      </c>
    </row>
    <row r="697" spans="1:12">
      <c r="A697" s="11" t="s">
        <v>1197</v>
      </c>
      <c r="D697" s="11" t="s">
        <v>260</v>
      </c>
      <c r="E697" s="19" t="s">
        <v>1447</v>
      </c>
      <c r="F697" s="10">
        <v>42036</v>
      </c>
      <c r="G697" s="10">
        <v>44958</v>
      </c>
      <c r="H697" s="11">
        <v>9</v>
      </c>
      <c r="I697" s="20" t="s">
        <v>259</v>
      </c>
      <c r="J697" s="11" t="s">
        <v>261</v>
      </c>
      <c r="K697" s="11" t="s">
        <v>2960</v>
      </c>
      <c r="L697" s="11">
        <v>2</v>
      </c>
    </row>
    <row r="698" spans="1:12">
      <c r="A698" s="11" t="s">
        <v>1198</v>
      </c>
      <c r="D698" s="11" t="s">
        <v>260</v>
      </c>
      <c r="E698" s="19" t="s">
        <v>1448</v>
      </c>
      <c r="F698" s="10">
        <v>42036</v>
      </c>
      <c r="G698" s="10">
        <v>44958</v>
      </c>
      <c r="H698" s="11">
        <v>9</v>
      </c>
      <c r="I698" s="20" t="s">
        <v>259</v>
      </c>
      <c r="J698" s="11" t="s">
        <v>261</v>
      </c>
      <c r="K698" s="11" t="s">
        <v>2960</v>
      </c>
      <c r="L698" s="11">
        <v>2</v>
      </c>
    </row>
    <row r="699" spans="1:12">
      <c r="A699" s="11" t="s">
        <v>1199</v>
      </c>
      <c r="D699" s="11" t="s">
        <v>260</v>
      </c>
      <c r="E699" s="19" t="s">
        <v>1449</v>
      </c>
      <c r="F699" s="10">
        <v>42036</v>
      </c>
      <c r="G699" s="10">
        <v>44958</v>
      </c>
      <c r="H699" s="11">
        <v>9</v>
      </c>
      <c r="I699" s="20" t="s">
        <v>259</v>
      </c>
      <c r="J699" s="11" t="s">
        <v>261</v>
      </c>
      <c r="K699" s="11" t="s">
        <v>2960</v>
      </c>
      <c r="L699" s="11">
        <v>2</v>
      </c>
    </row>
    <row r="700" spans="1:12">
      <c r="A700" s="11" t="s">
        <v>1200</v>
      </c>
      <c r="D700" s="11" t="s">
        <v>260</v>
      </c>
      <c r="E700" s="19" t="s">
        <v>1450</v>
      </c>
      <c r="F700" s="10">
        <v>42036</v>
      </c>
      <c r="G700" s="10">
        <v>44958</v>
      </c>
      <c r="H700" s="11">
        <v>9</v>
      </c>
      <c r="I700" s="20" t="s">
        <v>259</v>
      </c>
      <c r="J700" s="11" t="s">
        <v>261</v>
      </c>
      <c r="K700" s="11" t="s">
        <v>2960</v>
      </c>
      <c r="L700" s="11">
        <v>2</v>
      </c>
    </row>
    <row r="701" spans="1:12">
      <c r="A701" s="11" t="s">
        <v>1201</v>
      </c>
      <c r="D701" s="11" t="s">
        <v>260</v>
      </c>
      <c r="E701" s="19" t="s">
        <v>1451</v>
      </c>
      <c r="F701" s="10">
        <v>42036</v>
      </c>
      <c r="G701" s="10">
        <v>44958</v>
      </c>
      <c r="H701" s="11">
        <v>9</v>
      </c>
      <c r="I701" s="20" t="s">
        <v>259</v>
      </c>
      <c r="J701" s="11" t="s">
        <v>261</v>
      </c>
      <c r="K701" s="11" t="s">
        <v>2960</v>
      </c>
      <c r="L701" s="11">
        <v>2</v>
      </c>
    </row>
    <row r="702" spans="1:12">
      <c r="A702" s="11" t="s">
        <v>1202</v>
      </c>
      <c r="D702" s="11" t="s">
        <v>260</v>
      </c>
      <c r="E702" s="19" t="s">
        <v>1452</v>
      </c>
      <c r="F702" s="10">
        <v>42036</v>
      </c>
      <c r="G702" s="10">
        <v>44958</v>
      </c>
      <c r="H702" s="11">
        <v>9</v>
      </c>
      <c r="I702" s="20" t="s">
        <v>259</v>
      </c>
      <c r="J702" s="11" t="s">
        <v>261</v>
      </c>
      <c r="K702" s="11" t="s">
        <v>2960</v>
      </c>
      <c r="L702" s="11">
        <v>2</v>
      </c>
    </row>
    <row r="703" spans="1:12">
      <c r="A703" s="11" t="s">
        <v>1203</v>
      </c>
      <c r="D703" s="11" t="s">
        <v>260</v>
      </c>
      <c r="E703" s="19" t="s">
        <v>1453</v>
      </c>
      <c r="F703" s="10">
        <v>42036</v>
      </c>
      <c r="G703" s="10">
        <v>44958</v>
      </c>
      <c r="H703" s="11">
        <v>9</v>
      </c>
      <c r="I703" s="20" t="s">
        <v>259</v>
      </c>
      <c r="J703" s="11" t="s">
        <v>261</v>
      </c>
      <c r="K703" s="11" t="s">
        <v>2960</v>
      </c>
      <c r="L703" s="11">
        <v>2</v>
      </c>
    </row>
    <row r="704" spans="1:12">
      <c r="A704" s="11" t="s">
        <v>1204</v>
      </c>
      <c r="D704" s="11" t="s">
        <v>260</v>
      </c>
      <c r="E704" s="19" t="s">
        <v>1454</v>
      </c>
      <c r="F704" s="10">
        <v>42036</v>
      </c>
      <c r="G704" s="10">
        <v>44958</v>
      </c>
      <c r="H704" s="11">
        <v>9</v>
      </c>
      <c r="I704" s="20" t="s">
        <v>259</v>
      </c>
      <c r="J704" s="11" t="s">
        <v>261</v>
      </c>
      <c r="K704" s="11" t="s">
        <v>2960</v>
      </c>
      <c r="L704" s="11">
        <v>2</v>
      </c>
    </row>
    <row r="705" spans="1:12">
      <c r="A705" s="11" t="s">
        <v>1205</v>
      </c>
      <c r="D705" s="11" t="s">
        <v>260</v>
      </c>
      <c r="E705" s="19" t="s">
        <v>1455</v>
      </c>
      <c r="F705" s="10">
        <v>42036</v>
      </c>
      <c r="G705" s="10">
        <v>44958</v>
      </c>
      <c r="H705" s="11">
        <v>9</v>
      </c>
      <c r="I705" s="20" t="s">
        <v>259</v>
      </c>
      <c r="J705" s="11" t="s">
        <v>261</v>
      </c>
      <c r="K705" s="11" t="s">
        <v>2960</v>
      </c>
      <c r="L705" s="11">
        <v>2</v>
      </c>
    </row>
    <row r="706" spans="1:12">
      <c r="A706" s="11" t="s">
        <v>1206</v>
      </c>
      <c r="D706" s="11" t="s">
        <v>260</v>
      </c>
      <c r="E706" s="19" t="s">
        <v>1456</v>
      </c>
      <c r="F706" s="10">
        <v>42036</v>
      </c>
      <c r="G706" s="10">
        <v>44958</v>
      </c>
      <c r="H706" s="11">
        <v>9</v>
      </c>
      <c r="I706" s="20" t="s">
        <v>259</v>
      </c>
      <c r="J706" s="11" t="s">
        <v>261</v>
      </c>
      <c r="K706" s="11" t="s">
        <v>2960</v>
      </c>
      <c r="L706" s="11">
        <v>2</v>
      </c>
    </row>
    <row r="707" spans="1:12">
      <c r="A707" s="11" t="s">
        <v>1207</v>
      </c>
      <c r="D707" s="11" t="s">
        <v>260</v>
      </c>
      <c r="E707" s="19" t="s">
        <v>1457</v>
      </c>
      <c r="F707" s="10">
        <v>42036</v>
      </c>
      <c r="G707" s="10">
        <v>44958</v>
      </c>
      <c r="H707" s="11">
        <v>9</v>
      </c>
      <c r="I707" s="20" t="s">
        <v>259</v>
      </c>
      <c r="J707" s="11" t="s">
        <v>261</v>
      </c>
      <c r="K707" s="11" t="s">
        <v>2960</v>
      </c>
      <c r="L707" s="11">
        <v>2</v>
      </c>
    </row>
    <row r="708" spans="1:12">
      <c r="A708" s="11" t="s">
        <v>1208</v>
      </c>
      <c r="D708" s="11" t="s">
        <v>260</v>
      </c>
      <c r="E708" s="19" t="s">
        <v>1458</v>
      </c>
      <c r="F708" s="10">
        <v>42036</v>
      </c>
      <c r="G708" s="10">
        <v>44958</v>
      </c>
      <c r="H708" s="11">
        <v>9</v>
      </c>
      <c r="I708" s="20" t="s">
        <v>259</v>
      </c>
      <c r="J708" s="11" t="s">
        <v>261</v>
      </c>
      <c r="K708" s="11" t="s">
        <v>2960</v>
      </c>
      <c r="L708" s="11">
        <v>2</v>
      </c>
    </row>
    <row r="709" spans="1:12">
      <c r="A709" s="11" t="s">
        <v>1209</v>
      </c>
      <c r="D709" s="11" t="s">
        <v>260</v>
      </c>
      <c r="E709" s="19" t="s">
        <v>1459</v>
      </c>
      <c r="F709" s="10">
        <v>42036</v>
      </c>
      <c r="G709" s="10">
        <v>44958</v>
      </c>
      <c r="H709" s="11">
        <v>9</v>
      </c>
      <c r="I709" s="20" t="s">
        <v>259</v>
      </c>
      <c r="J709" s="11" t="s">
        <v>261</v>
      </c>
      <c r="K709" s="11" t="s">
        <v>2960</v>
      </c>
      <c r="L709" s="11">
        <v>2</v>
      </c>
    </row>
    <row r="710" spans="1:12">
      <c r="A710" s="11" t="s">
        <v>1210</v>
      </c>
      <c r="D710" s="11" t="s">
        <v>260</v>
      </c>
      <c r="E710" s="19" t="s">
        <v>1460</v>
      </c>
      <c r="F710" s="10">
        <v>42036</v>
      </c>
      <c r="G710" s="10">
        <v>44958</v>
      </c>
      <c r="H710" s="11">
        <v>9</v>
      </c>
      <c r="I710" s="20" t="s">
        <v>259</v>
      </c>
      <c r="J710" s="11" t="s">
        <v>261</v>
      </c>
      <c r="K710" s="11" t="s">
        <v>2960</v>
      </c>
      <c r="L710" s="11">
        <v>2</v>
      </c>
    </row>
    <row r="711" spans="1:12">
      <c r="A711" s="11" t="s">
        <v>1211</v>
      </c>
      <c r="D711" s="11" t="s">
        <v>260</v>
      </c>
      <c r="E711" s="19" t="s">
        <v>1461</v>
      </c>
      <c r="F711" s="10">
        <v>42036</v>
      </c>
      <c r="G711" s="10">
        <v>44958</v>
      </c>
      <c r="H711" s="11">
        <v>9</v>
      </c>
      <c r="I711" s="20" t="s">
        <v>259</v>
      </c>
      <c r="J711" s="11" t="s">
        <v>261</v>
      </c>
      <c r="K711" s="11" t="s">
        <v>2960</v>
      </c>
      <c r="L711" s="11">
        <v>2</v>
      </c>
    </row>
    <row r="712" spans="1:12">
      <c r="A712" s="11" t="s">
        <v>1212</v>
      </c>
      <c r="D712" s="11" t="s">
        <v>260</v>
      </c>
      <c r="E712" s="19" t="s">
        <v>1462</v>
      </c>
      <c r="F712" s="10">
        <v>42036</v>
      </c>
      <c r="G712" s="10">
        <v>44958</v>
      </c>
      <c r="H712" s="11">
        <v>9</v>
      </c>
      <c r="I712" s="20" t="s">
        <v>259</v>
      </c>
      <c r="J712" s="11" t="s">
        <v>261</v>
      </c>
      <c r="K712" s="11" t="s">
        <v>2960</v>
      </c>
      <c r="L712" s="11">
        <v>2</v>
      </c>
    </row>
    <row r="713" spans="1:12">
      <c r="A713" s="11" t="s">
        <v>1213</v>
      </c>
      <c r="D713" s="11" t="s">
        <v>260</v>
      </c>
      <c r="E713" s="19" t="s">
        <v>1463</v>
      </c>
      <c r="F713" s="10">
        <v>42036</v>
      </c>
      <c r="G713" s="10">
        <v>44958</v>
      </c>
      <c r="H713" s="11">
        <v>9</v>
      </c>
      <c r="I713" s="20" t="s">
        <v>259</v>
      </c>
      <c r="J713" s="11" t="s">
        <v>261</v>
      </c>
      <c r="K713" s="11" t="s">
        <v>2960</v>
      </c>
      <c r="L713" s="11">
        <v>2</v>
      </c>
    </row>
    <row r="714" spans="1:12">
      <c r="A714" s="11" t="s">
        <v>1214</v>
      </c>
      <c r="D714" s="11" t="s">
        <v>260</v>
      </c>
      <c r="E714" s="19" t="s">
        <v>1464</v>
      </c>
      <c r="F714" s="10">
        <v>42036</v>
      </c>
      <c r="G714" s="10">
        <v>44958</v>
      </c>
      <c r="H714" s="11">
        <v>9</v>
      </c>
      <c r="I714" s="20" t="s">
        <v>259</v>
      </c>
      <c r="J714" s="11" t="s">
        <v>261</v>
      </c>
      <c r="K714" s="11" t="s">
        <v>2960</v>
      </c>
      <c r="L714" s="11">
        <v>2</v>
      </c>
    </row>
    <row r="715" spans="1:12">
      <c r="A715" s="11" t="s">
        <v>1215</v>
      </c>
      <c r="D715" s="11" t="s">
        <v>260</v>
      </c>
      <c r="E715" s="19" t="s">
        <v>1465</v>
      </c>
      <c r="F715" s="10">
        <v>42036</v>
      </c>
      <c r="G715" s="10">
        <v>44958</v>
      </c>
      <c r="H715" s="11">
        <v>9</v>
      </c>
      <c r="I715" s="20" t="s">
        <v>259</v>
      </c>
      <c r="J715" s="11" t="s">
        <v>261</v>
      </c>
      <c r="K715" s="11" t="s">
        <v>2960</v>
      </c>
      <c r="L715" s="11">
        <v>2</v>
      </c>
    </row>
    <row r="716" spans="1:12">
      <c r="A716" s="11" t="s">
        <v>1216</v>
      </c>
      <c r="D716" s="11" t="s">
        <v>260</v>
      </c>
      <c r="E716" s="19" t="s">
        <v>1466</v>
      </c>
      <c r="F716" s="10">
        <v>42036</v>
      </c>
      <c r="G716" s="10">
        <v>44958</v>
      </c>
      <c r="H716" s="11">
        <v>9</v>
      </c>
      <c r="I716" s="20" t="s">
        <v>259</v>
      </c>
      <c r="J716" s="11" t="s">
        <v>261</v>
      </c>
      <c r="K716" s="11" t="s">
        <v>2960</v>
      </c>
      <c r="L716" s="11">
        <v>2</v>
      </c>
    </row>
    <row r="717" spans="1:12">
      <c r="A717" s="11" t="s">
        <v>1217</v>
      </c>
      <c r="D717" s="11" t="s">
        <v>260</v>
      </c>
      <c r="E717" s="19" t="s">
        <v>1467</v>
      </c>
      <c r="F717" s="10">
        <v>42036</v>
      </c>
      <c r="G717" s="10">
        <v>44958</v>
      </c>
      <c r="H717" s="11">
        <v>9</v>
      </c>
      <c r="I717" s="20" t="s">
        <v>259</v>
      </c>
      <c r="J717" s="11" t="s">
        <v>261</v>
      </c>
      <c r="K717" s="11" t="s">
        <v>2960</v>
      </c>
      <c r="L717" s="11">
        <v>2</v>
      </c>
    </row>
    <row r="718" spans="1:12">
      <c r="A718" s="11" t="s">
        <v>1218</v>
      </c>
      <c r="D718" s="11" t="s">
        <v>260</v>
      </c>
      <c r="E718" s="19" t="s">
        <v>1468</v>
      </c>
      <c r="F718" s="10">
        <v>42036</v>
      </c>
      <c r="G718" s="10">
        <v>44958</v>
      </c>
      <c r="H718" s="11">
        <v>9</v>
      </c>
      <c r="I718" s="20" t="s">
        <v>259</v>
      </c>
      <c r="J718" s="11" t="s">
        <v>261</v>
      </c>
      <c r="K718" s="11" t="s">
        <v>2960</v>
      </c>
      <c r="L718" s="11">
        <v>2</v>
      </c>
    </row>
    <row r="719" spans="1:12">
      <c r="A719" s="11" t="s">
        <v>1219</v>
      </c>
      <c r="D719" s="11" t="s">
        <v>260</v>
      </c>
      <c r="E719" s="19" t="s">
        <v>1469</v>
      </c>
      <c r="F719" s="10">
        <v>42036</v>
      </c>
      <c r="G719" s="10">
        <v>44958</v>
      </c>
      <c r="H719" s="11">
        <v>9</v>
      </c>
      <c r="I719" s="20" t="s">
        <v>259</v>
      </c>
      <c r="J719" s="11" t="s">
        <v>261</v>
      </c>
      <c r="K719" s="11" t="s">
        <v>2960</v>
      </c>
      <c r="L719" s="11">
        <v>2</v>
      </c>
    </row>
    <row r="720" spans="1:12">
      <c r="A720" s="11" t="s">
        <v>1220</v>
      </c>
      <c r="D720" s="11" t="s">
        <v>260</v>
      </c>
      <c r="E720" s="19" t="s">
        <v>1470</v>
      </c>
      <c r="F720" s="10">
        <v>42036</v>
      </c>
      <c r="G720" s="10">
        <v>44958</v>
      </c>
      <c r="H720" s="11">
        <v>9</v>
      </c>
      <c r="I720" s="20" t="s">
        <v>259</v>
      </c>
      <c r="J720" s="11" t="s">
        <v>261</v>
      </c>
      <c r="K720" s="11" t="s">
        <v>2960</v>
      </c>
      <c r="L720" s="11">
        <v>2</v>
      </c>
    </row>
    <row r="721" spans="1:12">
      <c r="A721" s="11" t="s">
        <v>1221</v>
      </c>
      <c r="D721" s="11" t="s">
        <v>260</v>
      </c>
      <c r="E721" s="19" t="s">
        <v>1471</v>
      </c>
      <c r="F721" s="10">
        <v>42036</v>
      </c>
      <c r="G721" s="10">
        <v>44958</v>
      </c>
      <c r="H721" s="11">
        <v>9</v>
      </c>
      <c r="I721" s="20" t="s">
        <v>259</v>
      </c>
      <c r="J721" s="11" t="s">
        <v>261</v>
      </c>
      <c r="K721" s="11" t="s">
        <v>2960</v>
      </c>
      <c r="L721" s="11">
        <v>2</v>
      </c>
    </row>
    <row r="722" spans="1:12">
      <c r="A722" s="11" t="s">
        <v>1222</v>
      </c>
      <c r="D722" s="11" t="s">
        <v>260</v>
      </c>
      <c r="E722" s="19" t="s">
        <v>1472</v>
      </c>
      <c r="F722" s="10">
        <v>42036</v>
      </c>
      <c r="G722" s="10">
        <v>44958</v>
      </c>
      <c r="H722" s="11">
        <v>9</v>
      </c>
      <c r="I722" s="20" t="s">
        <v>259</v>
      </c>
      <c r="J722" s="11" t="s">
        <v>261</v>
      </c>
      <c r="K722" s="11" t="s">
        <v>2960</v>
      </c>
      <c r="L722" s="11">
        <v>2</v>
      </c>
    </row>
    <row r="723" spans="1:12">
      <c r="A723" s="11" t="s">
        <v>1223</v>
      </c>
      <c r="D723" s="11" t="s">
        <v>260</v>
      </c>
      <c r="E723" s="19" t="s">
        <v>1473</v>
      </c>
      <c r="F723" s="10">
        <v>42036</v>
      </c>
      <c r="G723" s="10">
        <v>44958</v>
      </c>
      <c r="H723" s="11">
        <v>9</v>
      </c>
      <c r="I723" s="20" t="s">
        <v>259</v>
      </c>
      <c r="J723" s="11" t="s">
        <v>261</v>
      </c>
      <c r="K723" s="11" t="s">
        <v>2960</v>
      </c>
      <c r="L723" s="11">
        <v>2</v>
      </c>
    </row>
    <row r="724" spans="1:12">
      <c r="A724" s="11" t="s">
        <v>1224</v>
      </c>
      <c r="D724" s="11" t="s">
        <v>260</v>
      </c>
      <c r="E724" s="19" t="s">
        <v>1474</v>
      </c>
      <c r="F724" s="10">
        <v>42036</v>
      </c>
      <c r="G724" s="10">
        <v>44958</v>
      </c>
      <c r="H724" s="11">
        <v>9</v>
      </c>
      <c r="I724" s="20" t="s">
        <v>259</v>
      </c>
      <c r="J724" s="11" t="s">
        <v>261</v>
      </c>
      <c r="K724" s="11" t="s">
        <v>2960</v>
      </c>
      <c r="L724" s="11">
        <v>2</v>
      </c>
    </row>
    <row r="725" spans="1:12">
      <c r="A725" s="11" t="s">
        <v>1225</v>
      </c>
      <c r="D725" s="11" t="s">
        <v>260</v>
      </c>
      <c r="E725" s="19" t="s">
        <v>1475</v>
      </c>
      <c r="F725" s="10">
        <v>42036</v>
      </c>
      <c r="G725" s="10">
        <v>44958</v>
      </c>
      <c r="H725" s="11">
        <v>9</v>
      </c>
      <c r="I725" s="20" t="s">
        <v>259</v>
      </c>
      <c r="J725" s="11" t="s">
        <v>261</v>
      </c>
      <c r="K725" s="11" t="s">
        <v>2960</v>
      </c>
      <c r="L725" s="11">
        <v>2</v>
      </c>
    </row>
    <row r="726" spans="1:12">
      <c r="A726" s="11" t="s">
        <v>1226</v>
      </c>
      <c r="D726" s="11" t="s">
        <v>260</v>
      </c>
      <c r="E726" s="19" t="s">
        <v>1476</v>
      </c>
      <c r="F726" s="10">
        <v>42036</v>
      </c>
      <c r="G726" s="10">
        <v>44958</v>
      </c>
      <c r="H726" s="11">
        <v>9</v>
      </c>
      <c r="I726" s="20" t="s">
        <v>259</v>
      </c>
      <c r="J726" s="11" t="s">
        <v>261</v>
      </c>
      <c r="K726" s="11" t="s">
        <v>2960</v>
      </c>
      <c r="L726" s="11">
        <v>2</v>
      </c>
    </row>
    <row r="727" spans="1:12">
      <c r="A727" s="11" t="s">
        <v>1227</v>
      </c>
      <c r="D727" s="11" t="s">
        <v>260</v>
      </c>
      <c r="E727" s="19" t="s">
        <v>1477</v>
      </c>
      <c r="F727" s="10">
        <v>42036</v>
      </c>
      <c r="G727" s="10">
        <v>44958</v>
      </c>
      <c r="H727" s="11">
        <v>9</v>
      </c>
      <c r="I727" s="20" t="s">
        <v>259</v>
      </c>
      <c r="J727" s="11" t="s">
        <v>261</v>
      </c>
      <c r="K727" s="11" t="s">
        <v>2960</v>
      </c>
      <c r="L727" s="11">
        <v>2</v>
      </c>
    </row>
    <row r="728" spans="1:12">
      <c r="A728" s="11" t="s">
        <v>1228</v>
      </c>
      <c r="D728" s="11" t="s">
        <v>260</v>
      </c>
      <c r="E728" s="19" t="s">
        <v>1478</v>
      </c>
      <c r="F728" s="10">
        <v>42036</v>
      </c>
      <c r="G728" s="10">
        <v>44958</v>
      </c>
      <c r="H728" s="11">
        <v>9</v>
      </c>
      <c r="I728" s="20" t="s">
        <v>259</v>
      </c>
      <c r="J728" s="11" t="s">
        <v>261</v>
      </c>
      <c r="K728" s="11" t="s">
        <v>2960</v>
      </c>
      <c r="L728" s="11">
        <v>2</v>
      </c>
    </row>
    <row r="729" spans="1:12">
      <c r="A729" s="11" t="s">
        <v>1229</v>
      </c>
      <c r="D729" s="11" t="s">
        <v>260</v>
      </c>
      <c r="E729" s="19" t="s">
        <v>1479</v>
      </c>
      <c r="F729" s="10">
        <v>42036</v>
      </c>
      <c r="G729" s="10">
        <v>44958</v>
      </c>
      <c r="H729" s="11">
        <v>9</v>
      </c>
      <c r="I729" s="20" t="s">
        <v>259</v>
      </c>
      <c r="J729" s="11" t="s">
        <v>261</v>
      </c>
      <c r="K729" s="11" t="s">
        <v>2960</v>
      </c>
      <c r="L729" s="11">
        <v>2</v>
      </c>
    </row>
    <row r="730" spans="1:12">
      <c r="A730" s="11" t="s">
        <v>1230</v>
      </c>
      <c r="D730" s="11" t="s">
        <v>260</v>
      </c>
      <c r="E730" s="19" t="s">
        <v>1480</v>
      </c>
      <c r="F730" s="10">
        <v>42036</v>
      </c>
      <c r="G730" s="10">
        <v>44958</v>
      </c>
      <c r="H730" s="11">
        <v>9</v>
      </c>
      <c r="I730" s="20" t="s">
        <v>259</v>
      </c>
      <c r="J730" s="11" t="s">
        <v>261</v>
      </c>
      <c r="K730" s="11" t="s">
        <v>2960</v>
      </c>
      <c r="L730" s="11">
        <v>2</v>
      </c>
    </row>
    <row r="731" spans="1:12">
      <c r="A731" s="11" t="s">
        <v>1231</v>
      </c>
      <c r="D731" s="11" t="s">
        <v>260</v>
      </c>
      <c r="E731" s="19" t="s">
        <v>1481</v>
      </c>
      <c r="F731" s="10">
        <v>42036</v>
      </c>
      <c r="G731" s="10">
        <v>44958</v>
      </c>
      <c r="H731" s="11">
        <v>9</v>
      </c>
      <c r="I731" s="20" t="s">
        <v>259</v>
      </c>
      <c r="J731" s="11" t="s">
        <v>261</v>
      </c>
      <c r="K731" s="11" t="s">
        <v>2960</v>
      </c>
      <c r="L731" s="11">
        <v>2</v>
      </c>
    </row>
    <row r="732" spans="1:12">
      <c r="A732" s="11" t="s">
        <v>1232</v>
      </c>
      <c r="D732" s="11" t="s">
        <v>260</v>
      </c>
      <c r="E732" s="19" t="s">
        <v>1482</v>
      </c>
      <c r="F732" s="10">
        <v>42036</v>
      </c>
      <c r="G732" s="10">
        <v>44958</v>
      </c>
      <c r="H732" s="11">
        <v>9</v>
      </c>
      <c r="I732" s="20" t="s">
        <v>259</v>
      </c>
      <c r="J732" s="11" t="s">
        <v>261</v>
      </c>
      <c r="K732" s="11" t="s">
        <v>2960</v>
      </c>
      <c r="L732" s="11">
        <v>2</v>
      </c>
    </row>
    <row r="733" spans="1:12">
      <c r="A733" s="11" t="s">
        <v>1233</v>
      </c>
      <c r="D733" s="11" t="s">
        <v>260</v>
      </c>
      <c r="E733" s="19" t="s">
        <v>1483</v>
      </c>
      <c r="F733" s="10">
        <v>42036</v>
      </c>
      <c r="G733" s="10">
        <v>44958</v>
      </c>
      <c r="H733" s="11">
        <v>9</v>
      </c>
      <c r="I733" s="20" t="s">
        <v>259</v>
      </c>
      <c r="J733" s="11" t="s">
        <v>261</v>
      </c>
      <c r="K733" s="11" t="s">
        <v>2960</v>
      </c>
      <c r="L733" s="11">
        <v>2</v>
      </c>
    </row>
    <row r="734" spans="1:12">
      <c r="A734" s="11" t="s">
        <v>1234</v>
      </c>
      <c r="D734" s="11" t="s">
        <v>260</v>
      </c>
      <c r="E734" s="19" t="s">
        <v>1484</v>
      </c>
      <c r="F734" s="10">
        <v>42036</v>
      </c>
      <c r="G734" s="10">
        <v>44958</v>
      </c>
      <c r="H734" s="11">
        <v>9</v>
      </c>
      <c r="I734" s="20" t="s">
        <v>259</v>
      </c>
      <c r="J734" s="11" t="s">
        <v>261</v>
      </c>
      <c r="K734" s="11" t="s">
        <v>2960</v>
      </c>
      <c r="L734" s="11">
        <v>2</v>
      </c>
    </row>
    <row r="735" spans="1:12">
      <c r="A735" s="11" t="s">
        <v>1235</v>
      </c>
      <c r="D735" s="11" t="s">
        <v>260</v>
      </c>
      <c r="E735" s="19" t="s">
        <v>1485</v>
      </c>
      <c r="F735" s="10">
        <v>42036</v>
      </c>
      <c r="G735" s="10">
        <v>44958</v>
      </c>
      <c r="H735" s="11">
        <v>9</v>
      </c>
      <c r="I735" s="20" t="s">
        <v>259</v>
      </c>
      <c r="J735" s="11" t="s">
        <v>261</v>
      </c>
      <c r="K735" s="11" t="s">
        <v>2960</v>
      </c>
      <c r="L735" s="11">
        <v>2</v>
      </c>
    </row>
    <row r="736" spans="1:12">
      <c r="A736" s="11" t="s">
        <v>1236</v>
      </c>
      <c r="D736" s="11" t="s">
        <v>260</v>
      </c>
      <c r="E736" s="19" t="s">
        <v>1486</v>
      </c>
      <c r="F736" s="10">
        <v>42036</v>
      </c>
      <c r="G736" s="10">
        <v>44958</v>
      </c>
      <c r="H736" s="11">
        <v>9</v>
      </c>
      <c r="I736" s="20" t="s">
        <v>259</v>
      </c>
      <c r="J736" s="11" t="s">
        <v>261</v>
      </c>
      <c r="K736" s="11" t="s">
        <v>2960</v>
      </c>
      <c r="L736" s="11">
        <v>2</v>
      </c>
    </row>
    <row r="737" spans="1:12">
      <c r="A737" s="11" t="s">
        <v>1237</v>
      </c>
      <c r="D737" s="11" t="s">
        <v>260</v>
      </c>
      <c r="E737" s="19" t="s">
        <v>1487</v>
      </c>
      <c r="F737" s="10">
        <v>42036</v>
      </c>
      <c r="G737" s="10">
        <v>44958</v>
      </c>
      <c r="H737" s="11">
        <v>9</v>
      </c>
      <c r="I737" s="20" t="s">
        <v>259</v>
      </c>
      <c r="J737" s="11" t="s">
        <v>261</v>
      </c>
      <c r="K737" s="11" t="s">
        <v>2960</v>
      </c>
      <c r="L737" s="11">
        <v>2</v>
      </c>
    </row>
    <row r="738" spans="1:12">
      <c r="A738" s="11" t="s">
        <v>1238</v>
      </c>
      <c r="D738" s="11" t="s">
        <v>260</v>
      </c>
      <c r="E738" s="19" t="s">
        <v>1488</v>
      </c>
      <c r="F738" s="10">
        <v>42036</v>
      </c>
      <c r="G738" s="10">
        <v>44958</v>
      </c>
      <c r="H738" s="11">
        <v>9</v>
      </c>
      <c r="I738" s="20" t="s">
        <v>259</v>
      </c>
      <c r="J738" s="11" t="s">
        <v>261</v>
      </c>
      <c r="K738" s="11" t="s">
        <v>2960</v>
      </c>
      <c r="L738" s="11">
        <v>2</v>
      </c>
    </row>
    <row r="739" spans="1:12">
      <c r="A739" s="11" t="s">
        <v>1239</v>
      </c>
      <c r="D739" s="11" t="s">
        <v>260</v>
      </c>
      <c r="E739" s="19" t="s">
        <v>1489</v>
      </c>
      <c r="F739" s="10">
        <v>42036</v>
      </c>
      <c r="G739" s="10">
        <v>44958</v>
      </c>
      <c r="H739" s="11">
        <v>9</v>
      </c>
      <c r="I739" s="20" t="s">
        <v>259</v>
      </c>
      <c r="J739" s="11" t="s">
        <v>261</v>
      </c>
      <c r="K739" s="11" t="s">
        <v>2960</v>
      </c>
      <c r="L739" s="11">
        <v>2</v>
      </c>
    </row>
    <row r="740" spans="1:12">
      <c r="A740" s="11" t="s">
        <v>1240</v>
      </c>
      <c r="D740" s="11" t="s">
        <v>260</v>
      </c>
      <c r="E740" s="19" t="s">
        <v>1490</v>
      </c>
      <c r="F740" s="10">
        <v>42036</v>
      </c>
      <c r="G740" s="10">
        <v>44958</v>
      </c>
      <c r="H740" s="11">
        <v>9</v>
      </c>
      <c r="I740" s="20" t="s">
        <v>259</v>
      </c>
      <c r="J740" s="11" t="s">
        <v>261</v>
      </c>
      <c r="K740" s="11" t="s">
        <v>2960</v>
      </c>
      <c r="L740" s="11">
        <v>2</v>
      </c>
    </row>
    <row r="741" spans="1:12">
      <c r="A741" s="11" t="s">
        <v>1241</v>
      </c>
      <c r="D741" s="11" t="s">
        <v>260</v>
      </c>
      <c r="E741" s="19" t="s">
        <v>1491</v>
      </c>
      <c r="F741" s="10">
        <v>42036</v>
      </c>
      <c r="G741" s="10">
        <v>44958</v>
      </c>
      <c r="H741" s="11">
        <v>9</v>
      </c>
      <c r="I741" s="20" t="s">
        <v>259</v>
      </c>
      <c r="J741" s="11" t="s">
        <v>261</v>
      </c>
      <c r="K741" s="11" t="s">
        <v>2960</v>
      </c>
      <c r="L741" s="11">
        <v>2</v>
      </c>
    </row>
    <row r="742" spans="1:12">
      <c r="A742" s="11" t="s">
        <v>1242</v>
      </c>
      <c r="D742" s="11" t="s">
        <v>260</v>
      </c>
      <c r="E742" s="19" t="s">
        <v>1492</v>
      </c>
      <c r="F742" s="10">
        <v>42036</v>
      </c>
      <c r="G742" s="10">
        <v>44958</v>
      </c>
      <c r="H742" s="11">
        <v>9</v>
      </c>
      <c r="I742" s="20" t="s">
        <v>259</v>
      </c>
      <c r="J742" s="11" t="s">
        <v>261</v>
      </c>
      <c r="K742" s="11" t="s">
        <v>2960</v>
      </c>
      <c r="L742" s="11">
        <v>2</v>
      </c>
    </row>
    <row r="743" spans="1:12">
      <c r="A743" s="11" t="s">
        <v>1243</v>
      </c>
      <c r="D743" s="11" t="s">
        <v>260</v>
      </c>
      <c r="E743" s="19" t="s">
        <v>1493</v>
      </c>
      <c r="F743" s="10">
        <v>42036</v>
      </c>
      <c r="G743" s="10">
        <v>44958</v>
      </c>
      <c r="H743" s="11">
        <v>9</v>
      </c>
      <c r="I743" s="20" t="s">
        <v>259</v>
      </c>
      <c r="J743" s="11" t="s">
        <v>261</v>
      </c>
      <c r="K743" s="11" t="s">
        <v>2960</v>
      </c>
      <c r="L743" s="11">
        <v>2</v>
      </c>
    </row>
    <row r="744" spans="1:12">
      <c r="A744" s="11" t="s">
        <v>1244</v>
      </c>
      <c r="D744" s="11" t="s">
        <v>260</v>
      </c>
      <c r="E744" s="19" t="s">
        <v>1494</v>
      </c>
      <c r="F744" s="10">
        <v>42036</v>
      </c>
      <c r="G744" s="10">
        <v>44958</v>
      </c>
      <c r="H744" s="11">
        <v>9</v>
      </c>
      <c r="I744" s="20" t="s">
        <v>259</v>
      </c>
      <c r="J744" s="11" t="s">
        <v>261</v>
      </c>
      <c r="K744" s="11" t="s">
        <v>2960</v>
      </c>
      <c r="L744" s="11">
        <v>2</v>
      </c>
    </row>
    <row r="745" spans="1:12">
      <c r="A745" s="11" t="s">
        <v>1245</v>
      </c>
      <c r="D745" s="11" t="s">
        <v>260</v>
      </c>
      <c r="E745" s="19" t="s">
        <v>1495</v>
      </c>
      <c r="F745" s="10">
        <v>42036</v>
      </c>
      <c r="G745" s="10">
        <v>44958</v>
      </c>
      <c r="H745" s="11">
        <v>9</v>
      </c>
      <c r="I745" s="20" t="s">
        <v>259</v>
      </c>
      <c r="J745" s="11" t="s">
        <v>261</v>
      </c>
      <c r="K745" s="11" t="s">
        <v>2960</v>
      </c>
      <c r="L745" s="11">
        <v>2</v>
      </c>
    </row>
    <row r="746" spans="1:12">
      <c r="A746" s="11" t="s">
        <v>1246</v>
      </c>
      <c r="D746" s="11" t="s">
        <v>260</v>
      </c>
      <c r="E746" s="19" t="s">
        <v>1496</v>
      </c>
      <c r="F746" s="10">
        <v>42036</v>
      </c>
      <c r="G746" s="10">
        <v>44958</v>
      </c>
      <c r="H746" s="11">
        <v>9</v>
      </c>
      <c r="I746" s="20" t="s">
        <v>259</v>
      </c>
      <c r="J746" s="11" t="s">
        <v>261</v>
      </c>
      <c r="K746" s="11" t="s">
        <v>2960</v>
      </c>
      <c r="L746" s="11">
        <v>2</v>
      </c>
    </row>
    <row r="747" spans="1:12">
      <c r="A747" s="11" t="s">
        <v>1247</v>
      </c>
      <c r="D747" s="11" t="s">
        <v>260</v>
      </c>
      <c r="E747" s="19" t="s">
        <v>1497</v>
      </c>
      <c r="F747" s="10">
        <v>42036</v>
      </c>
      <c r="G747" s="10">
        <v>44958</v>
      </c>
      <c r="H747" s="11">
        <v>9</v>
      </c>
      <c r="I747" s="20" t="s">
        <v>259</v>
      </c>
      <c r="J747" s="11" t="s">
        <v>261</v>
      </c>
      <c r="K747" s="11" t="s">
        <v>2960</v>
      </c>
      <c r="L747" s="11">
        <v>2</v>
      </c>
    </row>
    <row r="748" spans="1:12">
      <c r="A748" s="11" t="s">
        <v>1248</v>
      </c>
      <c r="D748" s="11" t="s">
        <v>260</v>
      </c>
      <c r="E748" s="19" t="s">
        <v>1498</v>
      </c>
      <c r="F748" s="10">
        <v>42036</v>
      </c>
      <c r="G748" s="10">
        <v>44958</v>
      </c>
      <c r="H748" s="11">
        <v>9</v>
      </c>
      <c r="I748" s="20" t="s">
        <v>259</v>
      </c>
      <c r="J748" s="11" t="s">
        <v>261</v>
      </c>
      <c r="K748" s="11" t="s">
        <v>2960</v>
      </c>
      <c r="L748" s="11">
        <v>2</v>
      </c>
    </row>
    <row r="749" spans="1:12">
      <c r="A749" s="11" t="s">
        <v>1249</v>
      </c>
      <c r="D749" s="11" t="s">
        <v>260</v>
      </c>
      <c r="E749" s="19" t="s">
        <v>1499</v>
      </c>
      <c r="F749" s="10">
        <v>42036</v>
      </c>
      <c r="G749" s="10">
        <v>44958</v>
      </c>
      <c r="H749" s="11">
        <v>9</v>
      </c>
      <c r="I749" s="20" t="s">
        <v>259</v>
      </c>
      <c r="J749" s="11" t="s">
        <v>261</v>
      </c>
      <c r="K749" s="11" t="s">
        <v>2960</v>
      </c>
      <c r="L749" s="11">
        <v>2</v>
      </c>
    </row>
    <row r="750" spans="1:12">
      <c r="A750" s="11" t="s">
        <v>1250</v>
      </c>
      <c r="D750" s="11" t="s">
        <v>260</v>
      </c>
      <c r="E750" s="19" t="s">
        <v>1500</v>
      </c>
      <c r="F750" s="10">
        <v>42036</v>
      </c>
      <c r="G750" s="10">
        <v>44958</v>
      </c>
      <c r="H750" s="11">
        <v>9</v>
      </c>
      <c r="I750" s="20" t="s">
        <v>259</v>
      </c>
      <c r="J750" s="11" t="s">
        <v>261</v>
      </c>
      <c r="K750" s="11" t="s">
        <v>2960</v>
      </c>
      <c r="L750" s="11">
        <v>2</v>
      </c>
    </row>
    <row r="751" spans="1:12">
      <c r="A751" s="11" t="s">
        <v>1251</v>
      </c>
      <c r="D751" s="11" t="s">
        <v>260</v>
      </c>
      <c r="E751" s="19" t="s">
        <v>1501</v>
      </c>
      <c r="F751" s="10">
        <v>42036</v>
      </c>
      <c r="G751" s="10">
        <v>44958</v>
      </c>
      <c r="H751" s="11">
        <v>9</v>
      </c>
      <c r="I751" s="20" t="s">
        <v>259</v>
      </c>
      <c r="J751" s="11" t="s">
        <v>261</v>
      </c>
      <c r="K751" s="11" t="s">
        <v>2960</v>
      </c>
      <c r="L751" s="11">
        <v>2</v>
      </c>
    </row>
    <row r="752" spans="1:12">
      <c r="A752" s="11" t="s">
        <v>1252</v>
      </c>
      <c r="D752" s="11" t="s">
        <v>260</v>
      </c>
      <c r="E752" s="19" t="s">
        <v>1502</v>
      </c>
      <c r="F752" s="10">
        <v>42036</v>
      </c>
      <c r="G752" s="10">
        <v>44958</v>
      </c>
      <c r="H752" s="11">
        <v>9</v>
      </c>
      <c r="I752" s="20" t="s">
        <v>259</v>
      </c>
      <c r="J752" s="11" t="s">
        <v>261</v>
      </c>
      <c r="K752" s="11" t="s">
        <v>2960</v>
      </c>
      <c r="L752" s="11">
        <v>2</v>
      </c>
    </row>
    <row r="753" spans="1:12">
      <c r="A753" s="11" t="s">
        <v>1253</v>
      </c>
      <c r="D753" s="11" t="s">
        <v>260</v>
      </c>
      <c r="E753" s="19" t="s">
        <v>1503</v>
      </c>
      <c r="F753" s="10">
        <v>42036</v>
      </c>
      <c r="G753" s="10">
        <v>44958</v>
      </c>
      <c r="H753" s="11">
        <v>9</v>
      </c>
      <c r="I753" s="20" t="s">
        <v>259</v>
      </c>
      <c r="J753" s="11" t="s">
        <v>261</v>
      </c>
      <c r="K753" s="11" t="s">
        <v>2960</v>
      </c>
      <c r="L753" s="11">
        <v>2</v>
      </c>
    </row>
    <row r="754" spans="1:12">
      <c r="A754" s="11" t="s">
        <v>1254</v>
      </c>
      <c r="D754" s="11" t="s">
        <v>260</v>
      </c>
      <c r="E754" s="19" t="s">
        <v>1504</v>
      </c>
      <c r="F754" s="10">
        <v>42036</v>
      </c>
      <c r="G754" s="10">
        <v>44958</v>
      </c>
      <c r="H754" s="11">
        <v>9</v>
      </c>
      <c r="I754" s="20" t="s">
        <v>259</v>
      </c>
      <c r="J754" s="11" t="s">
        <v>261</v>
      </c>
      <c r="K754" s="11" t="s">
        <v>2960</v>
      </c>
      <c r="L754" s="11">
        <v>2</v>
      </c>
    </row>
    <row r="755" spans="1:12">
      <c r="A755" s="11" t="s">
        <v>1255</v>
      </c>
      <c r="D755" s="11" t="s">
        <v>260</v>
      </c>
      <c r="E755" s="19" t="s">
        <v>1505</v>
      </c>
      <c r="F755" s="10">
        <v>42036</v>
      </c>
      <c r="G755" s="10">
        <v>44958</v>
      </c>
      <c r="H755" s="11">
        <v>9</v>
      </c>
      <c r="I755" s="20" t="s">
        <v>259</v>
      </c>
      <c r="J755" s="11" t="s">
        <v>261</v>
      </c>
      <c r="K755" s="11" t="s">
        <v>2960</v>
      </c>
      <c r="L755" s="11">
        <v>2</v>
      </c>
    </row>
    <row r="756" spans="1:12">
      <c r="A756" s="11" t="s">
        <v>1256</v>
      </c>
      <c r="D756" s="11" t="s">
        <v>260</v>
      </c>
      <c r="E756" s="19" t="s">
        <v>1506</v>
      </c>
      <c r="F756" s="10">
        <v>42036</v>
      </c>
      <c r="G756" s="10">
        <v>44958</v>
      </c>
      <c r="H756" s="11">
        <v>9</v>
      </c>
      <c r="I756" s="20" t="s">
        <v>259</v>
      </c>
      <c r="J756" s="11" t="s">
        <v>261</v>
      </c>
      <c r="K756" s="11" t="s">
        <v>2960</v>
      </c>
      <c r="L756" s="11">
        <v>2</v>
      </c>
    </row>
    <row r="757" spans="1:12">
      <c r="A757" s="11" t="s">
        <v>1257</v>
      </c>
      <c r="D757" s="11" t="s">
        <v>260</v>
      </c>
      <c r="E757" s="19" t="s">
        <v>1507</v>
      </c>
      <c r="F757" s="10">
        <v>42036</v>
      </c>
      <c r="G757" s="10">
        <v>44958</v>
      </c>
      <c r="H757" s="11">
        <v>9</v>
      </c>
      <c r="I757" s="20" t="s">
        <v>259</v>
      </c>
      <c r="J757" s="11" t="s">
        <v>261</v>
      </c>
      <c r="K757" s="11" t="s">
        <v>2960</v>
      </c>
      <c r="L757" s="11">
        <v>2</v>
      </c>
    </row>
    <row r="758" spans="1:12">
      <c r="A758" s="11" t="s">
        <v>1258</v>
      </c>
      <c r="D758" s="11" t="s">
        <v>260</v>
      </c>
      <c r="E758" s="19" t="s">
        <v>1508</v>
      </c>
      <c r="F758" s="10">
        <v>42036</v>
      </c>
      <c r="G758" s="10">
        <v>44958</v>
      </c>
      <c r="H758" s="11">
        <v>9</v>
      </c>
      <c r="I758" s="20" t="s">
        <v>259</v>
      </c>
      <c r="J758" s="11" t="s">
        <v>261</v>
      </c>
      <c r="K758" s="11" t="s">
        <v>2960</v>
      </c>
      <c r="L758" s="11">
        <v>2</v>
      </c>
    </row>
    <row r="759" spans="1:12">
      <c r="A759" s="11" t="s">
        <v>1259</v>
      </c>
      <c r="D759" s="11" t="s">
        <v>260</v>
      </c>
      <c r="E759" s="19" t="s">
        <v>1509</v>
      </c>
      <c r="F759" s="10">
        <v>42036</v>
      </c>
      <c r="G759" s="10">
        <v>44958</v>
      </c>
      <c r="H759" s="11">
        <v>9</v>
      </c>
      <c r="I759" s="20" t="s">
        <v>259</v>
      </c>
      <c r="J759" s="11" t="s">
        <v>261</v>
      </c>
      <c r="K759" s="11" t="s">
        <v>2960</v>
      </c>
      <c r="L759" s="11">
        <v>2</v>
      </c>
    </row>
    <row r="760" spans="1:12">
      <c r="A760" s="11" t="s">
        <v>1260</v>
      </c>
      <c r="D760" s="11" t="s">
        <v>260</v>
      </c>
      <c r="E760" s="19" t="s">
        <v>1510</v>
      </c>
      <c r="F760" s="10">
        <v>42036</v>
      </c>
      <c r="G760" s="10">
        <v>44958</v>
      </c>
      <c r="H760" s="11">
        <v>9</v>
      </c>
      <c r="I760" s="20" t="s">
        <v>259</v>
      </c>
      <c r="J760" s="11" t="s">
        <v>261</v>
      </c>
      <c r="K760" s="11" t="s">
        <v>2960</v>
      </c>
      <c r="L760" s="11">
        <v>2</v>
      </c>
    </row>
    <row r="761" spans="1:12">
      <c r="A761" s="11" t="s">
        <v>1261</v>
      </c>
      <c r="D761" s="11" t="s">
        <v>260</v>
      </c>
      <c r="E761" s="19" t="s">
        <v>1511</v>
      </c>
      <c r="F761" s="10">
        <v>42036</v>
      </c>
      <c r="G761" s="10">
        <v>44958</v>
      </c>
      <c r="H761" s="11">
        <v>9</v>
      </c>
      <c r="I761" s="20" t="s">
        <v>259</v>
      </c>
      <c r="J761" s="11" t="s">
        <v>261</v>
      </c>
      <c r="K761" s="11" t="s">
        <v>2960</v>
      </c>
      <c r="L761" s="11">
        <v>2</v>
      </c>
    </row>
    <row r="762" spans="1:12">
      <c r="A762" s="11" t="s">
        <v>1512</v>
      </c>
      <c r="D762" s="11" t="s">
        <v>260</v>
      </c>
      <c r="E762" s="19" t="s">
        <v>1762</v>
      </c>
      <c r="F762" s="10">
        <v>42036</v>
      </c>
      <c r="G762" s="10">
        <v>44958</v>
      </c>
      <c r="H762" s="11">
        <v>9</v>
      </c>
      <c r="I762" s="20" t="s">
        <v>259</v>
      </c>
      <c r="J762" s="11" t="s">
        <v>261</v>
      </c>
      <c r="K762" s="11" t="s">
        <v>2960</v>
      </c>
      <c r="L762" s="11">
        <v>2</v>
      </c>
    </row>
    <row r="763" spans="1:12">
      <c r="A763" s="11" t="s">
        <v>1513</v>
      </c>
      <c r="D763" s="11" t="s">
        <v>260</v>
      </c>
      <c r="E763" s="19" t="s">
        <v>1763</v>
      </c>
      <c r="F763" s="10">
        <v>42036</v>
      </c>
      <c r="G763" s="10">
        <v>44958</v>
      </c>
      <c r="H763" s="11">
        <v>9</v>
      </c>
      <c r="I763" s="20" t="s">
        <v>259</v>
      </c>
      <c r="J763" s="11" t="s">
        <v>261</v>
      </c>
      <c r="K763" s="11" t="s">
        <v>2960</v>
      </c>
      <c r="L763" s="11">
        <v>2</v>
      </c>
    </row>
    <row r="764" spans="1:12">
      <c r="A764" s="11" t="s">
        <v>1514</v>
      </c>
      <c r="D764" s="11" t="s">
        <v>260</v>
      </c>
      <c r="E764" s="19" t="s">
        <v>1764</v>
      </c>
      <c r="F764" s="10">
        <v>42036</v>
      </c>
      <c r="G764" s="10">
        <v>44958</v>
      </c>
      <c r="H764" s="11">
        <v>9</v>
      </c>
      <c r="I764" s="20" t="s">
        <v>259</v>
      </c>
      <c r="J764" s="11" t="s">
        <v>261</v>
      </c>
      <c r="K764" s="11" t="s">
        <v>2960</v>
      </c>
      <c r="L764" s="11">
        <v>2</v>
      </c>
    </row>
    <row r="765" spans="1:12">
      <c r="A765" s="11" t="s">
        <v>1515</v>
      </c>
      <c r="D765" s="11" t="s">
        <v>260</v>
      </c>
      <c r="E765" s="19" t="s">
        <v>1765</v>
      </c>
      <c r="F765" s="10">
        <v>42036</v>
      </c>
      <c r="G765" s="10">
        <v>44958</v>
      </c>
      <c r="H765" s="11">
        <v>9</v>
      </c>
      <c r="I765" s="20" t="s">
        <v>259</v>
      </c>
      <c r="J765" s="11" t="s">
        <v>261</v>
      </c>
      <c r="K765" s="11" t="s">
        <v>2960</v>
      </c>
      <c r="L765" s="11">
        <v>2</v>
      </c>
    </row>
    <row r="766" spans="1:12">
      <c r="A766" s="11" t="s">
        <v>1516</v>
      </c>
      <c r="D766" s="11" t="s">
        <v>260</v>
      </c>
      <c r="E766" s="19" t="s">
        <v>1766</v>
      </c>
      <c r="F766" s="10">
        <v>42036</v>
      </c>
      <c r="G766" s="10">
        <v>44958</v>
      </c>
      <c r="H766" s="11">
        <v>9</v>
      </c>
      <c r="I766" s="20" t="s">
        <v>259</v>
      </c>
      <c r="J766" s="11" t="s">
        <v>261</v>
      </c>
      <c r="K766" s="11" t="s">
        <v>2960</v>
      </c>
      <c r="L766" s="11">
        <v>2</v>
      </c>
    </row>
    <row r="767" spans="1:12">
      <c r="A767" s="11" t="s">
        <v>1517</v>
      </c>
      <c r="D767" s="11" t="s">
        <v>260</v>
      </c>
      <c r="E767" s="19" t="s">
        <v>1767</v>
      </c>
      <c r="F767" s="10">
        <v>42036</v>
      </c>
      <c r="G767" s="10">
        <v>44958</v>
      </c>
      <c r="H767" s="11">
        <v>9</v>
      </c>
      <c r="I767" s="20" t="s">
        <v>259</v>
      </c>
      <c r="J767" s="11" t="s">
        <v>261</v>
      </c>
      <c r="K767" s="11" t="s">
        <v>2960</v>
      </c>
      <c r="L767" s="11">
        <v>2</v>
      </c>
    </row>
    <row r="768" spans="1:12">
      <c r="A768" s="11" t="s">
        <v>1518</v>
      </c>
      <c r="D768" s="11" t="s">
        <v>260</v>
      </c>
      <c r="E768" s="19" t="s">
        <v>1768</v>
      </c>
      <c r="F768" s="10">
        <v>42036</v>
      </c>
      <c r="G768" s="10">
        <v>44958</v>
      </c>
      <c r="H768" s="11">
        <v>9</v>
      </c>
      <c r="I768" s="20" t="s">
        <v>259</v>
      </c>
      <c r="J768" s="11" t="s">
        <v>261</v>
      </c>
      <c r="K768" s="11" t="s">
        <v>2960</v>
      </c>
      <c r="L768" s="11">
        <v>2</v>
      </c>
    </row>
    <row r="769" spans="1:12">
      <c r="A769" s="11" t="s">
        <v>1519</v>
      </c>
      <c r="D769" s="11" t="s">
        <v>260</v>
      </c>
      <c r="E769" s="19" t="s">
        <v>1769</v>
      </c>
      <c r="F769" s="10">
        <v>42036</v>
      </c>
      <c r="G769" s="10">
        <v>44958</v>
      </c>
      <c r="H769" s="11">
        <v>9</v>
      </c>
      <c r="I769" s="20" t="s">
        <v>259</v>
      </c>
      <c r="J769" s="11" t="s">
        <v>261</v>
      </c>
      <c r="K769" s="11" t="s">
        <v>2960</v>
      </c>
      <c r="L769" s="11">
        <v>2</v>
      </c>
    </row>
    <row r="770" spans="1:12">
      <c r="A770" s="11" t="s">
        <v>1520</v>
      </c>
      <c r="D770" s="11" t="s">
        <v>260</v>
      </c>
      <c r="E770" s="19" t="s">
        <v>1770</v>
      </c>
      <c r="F770" s="10">
        <v>42036</v>
      </c>
      <c r="G770" s="10">
        <v>44958</v>
      </c>
      <c r="H770" s="11">
        <v>9</v>
      </c>
      <c r="I770" s="20" t="s">
        <v>259</v>
      </c>
      <c r="J770" s="11" t="s">
        <v>261</v>
      </c>
      <c r="K770" s="11" t="s">
        <v>2960</v>
      </c>
      <c r="L770" s="11">
        <v>2</v>
      </c>
    </row>
    <row r="771" spans="1:12">
      <c r="A771" s="11" t="s">
        <v>1521</v>
      </c>
      <c r="D771" s="11" t="s">
        <v>260</v>
      </c>
      <c r="E771" s="19" t="s">
        <v>1771</v>
      </c>
      <c r="F771" s="10">
        <v>42036</v>
      </c>
      <c r="G771" s="10">
        <v>44958</v>
      </c>
      <c r="H771" s="11">
        <v>9</v>
      </c>
      <c r="I771" s="20" t="s">
        <v>259</v>
      </c>
      <c r="J771" s="11" t="s">
        <v>261</v>
      </c>
      <c r="K771" s="11" t="s">
        <v>2960</v>
      </c>
      <c r="L771" s="11">
        <v>2</v>
      </c>
    </row>
    <row r="772" spans="1:12">
      <c r="A772" s="11" t="s">
        <v>1522</v>
      </c>
      <c r="D772" s="11" t="s">
        <v>260</v>
      </c>
      <c r="E772" s="19" t="s">
        <v>1772</v>
      </c>
      <c r="F772" s="10">
        <v>42036</v>
      </c>
      <c r="G772" s="10">
        <v>44958</v>
      </c>
      <c r="H772" s="11">
        <v>9</v>
      </c>
      <c r="I772" s="20" t="s">
        <v>259</v>
      </c>
      <c r="J772" s="11" t="s">
        <v>261</v>
      </c>
      <c r="K772" s="11" t="s">
        <v>2960</v>
      </c>
      <c r="L772" s="11">
        <v>2</v>
      </c>
    </row>
    <row r="773" spans="1:12">
      <c r="A773" s="11" t="s">
        <v>1523</v>
      </c>
      <c r="D773" s="11" t="s">
        <v>260</v>
      </c>
      <c r="E773" s="19" t="s">
        <v>1773</v>
      </c>
      <c r="F773" s="10">
        <v>42036</v>
      </c>
      <c r="G773" s="10">
        <v>44958</v>
      </c>
      <c r="H773" s="11">
        <v>9</v>
      </c>
      <c r="I773" s="20" t="s">
        <v>259</v>
      </c>
      <c r="J773" s="11" t="s">
        <v>261</v>
      </c>
      <c r="K773" s="11" t="s">
        <v>2960</v>
      </c>
      <c r="L773" s="11">
        <v>2</v>
      </c>
    </row>
    <row r="774" spans="1:12">
      <c r="A774" s="11" t="s">
        <v>1524</v>
      </c>
      <c r="D774" s="11" t="s">
        <v>260</v>
      </c>
      <c r="E774" s="19" t="s">
        <v>1774</v>
      </c>
      <c r="F774" s="10">
        <v>42036</v>
      </c>
      <c r="G774" s="10">
        <v>44958</v>
      </c>
      <c r="H774" s="11">
        <v>9</v>
      </c>
      <c r="I774" s="20" t="s">
        <v>259</v>
      </c>
      <c r="J774" s="11" t="s">
        <v>261</v>
      </c>
      <c r="K774" s="11" t="s">
        <v>2960</v>
      </c>
      <c r="L774" s="11">
        <v>2</v>
      </c>
    </row>
    <row r="775" spans="1:12">
      <c r="A775" s="11" t="s">
        <v>1525</v>
      </c>
      <c r="D775" s="11" t="s">
        <v>260</v>
      </c>
      <c r="E775" s="19" t="s">
        <v>1775</v>
      </c>
      <c r="F775" s="10">
        <v>42036</v>
      </c>
      <c r="G775" s="10">
        <v>44958</v>
      </c>
      <c r="H775" s="11">
        <v>9</v>
      </c>
      <c r="I775" s="20" t="s">
        <v>259</v>
      </c>
      <c r="J775" s="11" t="s">
        <v>261</v>
      </c>
      <c r="K775" s="11" t="s">
        <v>2960</v>
      </c>
      <c r="L775" s="11">
        <v>2</v>
      </c>
    </row>
    <row r="776" spans="1:12">
      <c r="A776" s="11" t="s">
        <v>1526</v>
      </c>
      <c r="D776" s="11" t="s">
        <v>260</v>
      </c>
      <c r="E776" s="19" t="s">
        <v>1776</v>
      </c>
      <c r="F776" s="10">
        <v>42036</v>
      </c>
      <c r="G776" s="10">
        <v>44958</v>
      </c>
      <c r="H776" s="11">
        <v>9</v>
      </c>
      <c r="I776" s="20" t="s">
        <v>259</v>
      </c>
      <c r="J776" s="11" t="s">
        <v>261</v>
      </c>
      <c r="K776" s="11" t="s">
        <v>2960</v>
      </c>
      <c r="L776" s="11">
        <v>2</v>
      </c>
    </row>
    <row r="777" spans="1:12">
      <c r="A777" s="11" t="s">
        <v>1527</v>
      </c>
      <c r="D777" s="11" t="s">
        <v>260</v>
      </c>
      <c r="E777" s="19" t="s">
        <v>1777</v>
      </c>
      <c r="F777" s="10">
        <v>42036</v>
      </c>
      <c r="G777" s="10">
        <v>44958</v>
      </c>
      <c r="H777" s="11">
        <v>9</v>
      </c>
      <c r="I777" s="20" t="s">
        <v>259</v>
      </c>
      <c r="J777" s="11" t="s">
        <v>261</v>
      </c>
      <c r="K777" s="11" t="s">
        <v>2960</v>
      </c>
      <c r="L777" s="11">
        <v>2</v>
      </c>
    </row>
    <row r="778" spans="1:12">
      <c r="A778" s="11" t="s">
        <v>1528</v>
      </c>
      <c r="D778" s="11" t="s">
        <v>260</v>
      </c>
      <c r="E778" s="19" t="s">
        <v>1778</v>
      </c>
      <c r="F778" s="10">
        <v>42036</v>
      </c>
      <c r="G778" s="10">
        <v>44958</v>
      </c>
      <c r="H778" s="11">
        <v>9</v>
      </c>
      <c r="I778" s="20" t="s">
        <v>259</v>
      </c>
      <c r="J778" s="11" t="s">
        <v>261</v>
      </c>
      <c r="K778" s="11" t="s">
        <v>2960</v>
      </c>
      <c r="L778" s="11">
        <v>2</v>
      </c>
    </row>
    <row r="779" spans="1:12">
      <c r="A779" s="11" t="s">
        <v>1529</v>
      </c>
      <c r="D779" s="11" t="s">
        <v>260</v>
      </c>
      <c r="E779" s="19" t="s">
        <v>1779</v>
      </c>
      <c r="F779" s="10">
        <v>42036</v>
      </c>
      <c r="G779" s="10">
        <v>44958</v>
      </c>
      <c r="H779" s="11">
        <v>9</v>
      </c>
      <c r="I779" s="20" t="s">
        <v>259</v>
      </c>
      <c r="J779" s="11" t="s">
        <v>261</v>
      </c>
      <c r="K779" s="11" t="s">
        <v>2960</v>
      </c>
      <c r="L779" s="11">
        <v>2</v>
      </c>
    </row>
    <row r="780" spans="1:12">
      <c r="A780" s="11" t="s">
        <v>1530</v>
      </c>
      <c r="D780" s="11" t="s">
        <v>260</v>
      </c>
      <c r="E780" s="19" t="s">
        <v>1780</v>
      </c>
      <c r="F780" s="10">
        <v>42036</v>
      </c>
      <c r="G780" s="10">
        <v>44958</v>
      </c>
      <c r="H780" s="11">
        <v>9</v>
      </c>
      <c r="I780" s="20" t="s">
        <v>259</v>
      </c>
      <c r="J780" s="11" t="s">
        <v>261</v>
      </c>
      <c r="K780" s="11" t="s">
        <v>2960</v>
      </c>
      <c r="L780" s="11">
        <v>2</v>
      </c>
    </row>
    <row r="781" spans="1:12">
      <c r="A781" s="11" t="s">
        <v>1531</v>
      </c>
      <c r="D781" s="11" t="s">
        <v>260</v>
      </c>
      <c r="E781" s="19" t="s">
        <v>1781</v>
      </c>
      <c r="F781" s="10">
        <v>42036</v>
      </c>
      <c r="G781" s="10">
        <v>44958</v>
      </c>
      <c r="H781" s="11">
        <v>9</v>
      </c>
      <c r="I781" s="20" t="s">
        <v>259</v>
      </c>
      <c r="J781" s="11" t="s">
        <v>261</v>
      </c>
      <c r="K781" s="11" t="s">
        <v>2960</v>
      </c>
      <c r="L781" s="11">
        <v>2</v>
      </c>
    </row>
    <row r="782" spans="1:12">
      <c r="A782" s="11" t="s">
        <v>1532</v>
      </c>
      <c r="D782" s="11" t="s">
        <v>260</v>
      </c>
      <c r="E782" s="19" t="s">
        <v>1782</v>
      </c>
      <c r="F782" s="10">
        <v>42036</v>
      </c>
      <c r="G782" s="10">
        <v>44958</v>
      </c>
      <c r="H782" s="11">
        <v>9</v>
      </c>
      <c r="I782" s="20" t="s">
        <v>259</v>
      </c>
      <c r="J782" s="11" t="s">
        <v>261</v>
      </c>
      <c r="K782" s="11" t="s">
        <v>2960</v>
      </c>
      <c r="L782" s="11">
        <v>2</v>
      </c>
    </row>
    <row r="783" spans="1:12">
      <c r="A783" s="11" t="s">
        <v>1533</v>
      </c>
      <c r="D783" s="11" t="s">
        <v>260</v>
      </c>
      <c r="E783" s="19" t="s">
        <v>1783</v>
      </c>
      <c r="F783" s="10">
        <v>42036</v>
      </c>
      <c r="G783" s="10">
        <v>44958</v>
      </c>
      <c r="H783" s="11">
        <v>9</v>
      </c>
      <c r="I783" s="20" t="s">
        <v>259</v>
      </c>
      <c r="J783" s="11" t="s">
        <v>261</v>
      </c>
      <c r="K783" s="11" t="s">
        <v>2960</v>
      </c>
      <c r="L783" s="11">
        <v>2</v>
      </c>
    </row>
    <row r="784" spans="1:12">
      <c r="A784" s="11" t="s">
        <v>1534</v>
      </c>
      <c r="D784" s="11" t="s">
        <v>260</v>
      </c>
      <c r="E784" s="19" t="s">
        <v>1784</v>
      </c>
      <c r="F784" s="10">
        <v>42036</v>
      </c>
      <c r="G784" s="10">
        <v>44958</v>
      </c>
      <c r="H784" s="11">
        <v>9</v>
      </c>
      <c r="I784" s="20" t="s">
        <v>259</v>
      </c>
      <c r="J784" s="11" t="s">
        <v>261</v>
      </c>
      <c r="K784" s="11" t="s">
        <v>2960</v>
      </c>
      <c r="L784" s="11">
        <v>2</v>
      </c>
    </row>
    <row r="785" spans="1:12">
      <c r="A785" s="11" t="s">
        <v>1535</v>
      </c>
      <c r="D785" s="11" t="s">
        <v>260</v>
      </c>
      <c r="E785" s="19" t="s">
        <v>1785</v>
      </c>
      <c r="F785" s="10">
        <v>42036</v>
      </c>
      <c r="G785" s="10">
        <v>44958</v>
      </c>
      <c r="H785" s="11">
        <v>9</v>
      </c>
      <c r="I785" s="20" t="s">
        <v>259</v>
      </c>
      <c r="J785" s="11" t="s">
        <v>261</v>
      </c>
      <c r="K785" s="11" t="s">
        <v>2960</v>
      </c>
      <c r="L785" s="11">
        <v>2</v>
      </c>
    </row>
    <row r="786" spans="1:12">
      <c r="A786" s="11" t="s">
        <v>1536</v>
      </c>
      <c r="D786" s="11" t="s">
        <v>260</v>
      </c>
      <c r="E786" s="19" t="s">
        <v>1786</v>
      </c>
      <c r="F786" s="10">
        <v>42036</v>
      </c>
      <c r="G786" s="10">
        <v>44958</v>
      </c>
      <c r="H786" s="11">
        <v>9</v>
      </c>
      <c r="I786" s="20" t="s">
        <v>259</v>
      </c>
      <c r="J786" s="11" t="s">
        <v>261</v>
      </c>
      <c r="K786" s="11" t="s">
        <v>2960</v>
      </c>
      <c r="L786" s="11">
        <v>2</v>
      </c>
    </row>
    <row r="787" spans="1:12">
      <c r="A787" s="11" t="s">
        <v>1537</v>
      </c>
      <c r="D787" s="11" t="s">
        <v>260</v>
      </c>
      <c r="E787" s="19" t="s">
        <v>1787</v>
      </c>
      <c r="F787" s="10">
        <v>42036</v>
      </c>
      <c r="G787" s="10">
        <v>44958</v>
      </c>
      <c r="H787" s="11">
        <v>9</v>
      </c>
      <c r="I787" s="20" t="s">
        <v>259</v>
      </c>
      <c r="J787" s="11" t="s">
        <v>261</v>
      </c>
      <c r="K787" s="11" t="s">
        <v>2960</v>
      </c>
      <c r="L787" s="11">
        <v>2</v>
      </c>
    </row>
    <row r="788" spans="1:12">
      <c r="A788" s="11" t="s">
        <v>1538</v>
      </c>
      <c r="D788" s="11" t="s">
        <v>260</v>
      </c>
      <c r="E788" s="19" t="s">
        <v>1788</v>
      </c>
      <c r="F788" s="10">
        <v>42036</v>
      </c>
      <c r="G788" s="10">
        <v>44958</v>
      </c>
      <c r="H788" s="11">
        <v>9</v>
      </c>
      <c r="I788" s="20" t="s">
        <v>259</v>
      </c>
      <c r="J788" s="11" t="s">
        <v>261</v>
      </c>
      <c r="K788" s="11" t="s">
        <v>2960</v>
      </c>
      <c r="L788" s="11">
        <v>2</v>
      </c>
    </row>
    <row r="789" spans="1:12">
      <c r="A789" s="11" t="s">
        <v>1539</v>
      </c>
      <c r="D789" s="11" t="s">
        <v>260</v>
      </c>
      <c r="E789" s="19" t="s">
        <v>1789</v>
      </c>
      <c r="F789" s="10">
        <v>42036</v>
      </c>
      <c r="G789" s="10">
        <v>44958</v>
      </c>
      <c r="H789" s="11">
        <v>9</v>
      </c>
      <c r="I789" s="20" t="s">
        <v>259</v>
      </c>
      <c r="J789" s="11" t="s">
        <v>261</v>
      </c>
      <c r="K789" s="11" t="s">
        <v>2960</v>
      </c>
      <c r="L789" s="11">
        <v>2</v>
      </c>
    </row>
    <row r="790" spans="1:12">
      <c r="A790" s="11" t="s">
        <v>1540</v>
      </c>
      <c r="D790" s="11" t="s">
        <v>260</v>
      </c>
      <c r="E790" s="19" t="s">
        <v>1790</v>
      </c>
      <c r="F790" s="10">
        <v>42036</v>
      </c>
      <c r="G790" s="10">
        <v>44958</v>
      </c>
      <c r="H790" s="11">
        <v>9</v>
      </c>
      <c r="I790" s="20" t="s">
        <v>259</v>
      </c>
      <c r="J790" s="11" t="s">
        <v>261</v>
      </c>
      <c r="K790" s="11" t="s">
        <v>2960</v>
      </c>
      <c r="L790" s="11">
        <v>2</v>
      </c>
    </row>
    <row r="791" spans="1:12">
      <c r="A791" s="11" t="s">
        <v>1541</v>
      </c>
      <c r="D791" s="11" t="s">
        <v>260</v>
      </c>
      <c r="E791" s="19" t="s">
        <v>1791</v>
      </c>
      <c r="F791" s="10">
        <v>42036</v>
      </c>
      <c r="G791" s="10">
        <v>44958</v>
      </c>
      <c r="H791" s="11">
        <v>9</v>
      </c>
      <c r="I791" s="20" t="s">
        <v>259</v>
      </c>
      <c r="J791" s="11" t="s">
        <v>261</v>
      </c>
      <c r="K791" s="11" t="s">
        <v>2960</v>
      </c>
      <c r="L791" s="11">
        <v>2</v>
      </c>
    </row>
    <row r="792" spans="1:12">
      <c r="A792" s="11" t="s">
        <v>1542</v>
      </c>
      <c r="D792" s="11" t="s">
        <v>260</v>
      </c>
      <c r="E792" s="19" t="s">
        <v>1792</v>
      </c>
      <c r="F792" s="10">
        <v>42036</v>
      </c>
      <c r="G792" s="10">
        <v>44958</v>
      </c>
      <c r="H792" s="11">
        <v>9</v>
      </c>
      <c r="I792" s="20" t="s">
        <v>259</v>
      </c>
      <c r="J792" s="11" t="s">
        <v>261</v>
      </c>
      <c r="K792" s="11" t="s">
        <v>2960</v>
      </c>
      <c r="L792" s="11">
        <v>2</v>
      </c>
    </row>
    <row r="793" spans="1:12">
      <c r="A793" s="11" t="s">
        <v>1543</v>
      </c>
      <c r="D793" s="11" t="s">
        <v>260</v>
      </c>
      <c r="E793" s="19" t="s">
        <v>1793</v>
      </c>
      <c r="F793" s="10">
        <v>42036</v>
      </c>
      <c r="G793" s="10">
        <v>44958</v>
      </c>
      <c r="H793" s="11">
        <v>9</v>
      </c>
      <c r="I793" s="20" t="s">
        <v>259</v>
      </c>
      <c r="J793" s="11" t="s">
        <v>261</v>
      </c>
      <c r="K793" s="11" t="s">
        <v>2960</v>
      </c>
      <c r="L793" s="11">
        <v>2</v>
      </c>
    </row>
    <row r="794" spans="1:12">
      <c r="A794" s="11" t="s">
        <v>1544</v>
      </c>
      <c r="D794" s="11" t="s">
        <v>260</v>
      </c>
      <c r="E794" s="19" t="s">
        <v>1794</v>
      </c>
      <c r="F794" s="10">
        <v>42036</v>
      </c>
      <c r="G794" s="10">
        <v>44958</v>
      </c>
      <c r="H794" s="11">
        <v>9</v>
      </c>
      <c r="I794" s="20" t="s">
        <v>259</v>
      </c>
      <c r="J794" s="11" t="s">
        <v>261</v>
      </c>
      <c r="K794" s="11" t="s">
        <v>2960</v>
      </c>
      <c r="L794" s="11">
        <v>2</v>
      </c>
    </row>
    <row r="795" spans="1:12">
      <c r="A795" s="11" t="s">
        <v>1545</v>
      </c>
      <c r="D795" s="11" t="s">
        <v>260</v>
      </c>
      <c r="E795" s="19" t="s">
        <v>1795</v>
      </c>
      <c r="F795" s="10">
        <v>42036</v>
      </c>
      <c r="G795" s="10">
        <v>44958</v>
      </c>
      <c r="H795" s="11">
        <v>9</v>
      </c>
      <c r="I795" s="20" t="s">
        <v>259</v>
      </c>
      <c r="J795" s="11" t="s">
        <v>261</v>
      </c>
      <c r="K795" s="11" t="s">
        <v>2960</v>
      </c>
      <c r="L795" s="11">
        <v>2</v>
      </c>
    </row>
    <row r="796" spans="1:12">
      <c r="A796" s="11" t="s">
        <v>1546</v>
      </c>
      <c r="D796" s="11" t="s">
        <v>260</v>
      </c>
      <c r="E796" s="19" t="s">
        <v>1796</v>
      </c>
      <c r="F796" s="10">
        <v>42036</v>
      </c>
      <c r="G796" s="10">
        <v>44958</v>
      </c>
      <c r="H796" s="11">
        <v>9</v>
      </c>
      <c r="I796" s="20" t="s">
        <v>259</v>
      </c>
      <c r="J796" s="11" t="s">
        <v>261</v>
      </c>
      <c r="K796" s="11" t="s">
        <v>2960</v>
      </c>
      <c r="L796" s="11">
        <v>2</v>
      </c>
    </row>
    <row r="797" spans="1:12">
      <c r="A797" s="11" t="s">
        <v>1547</v>
      </c>
      <c r="D797" s="11" t="s">
        <v>260</v>
      </c>
      <c r="E797" s="19" t="s">
        <v>1797</v>
      </c>
      <c r="F797" s="10">
        <v>42036</v>
      </c>
      <c r="G797" s="10">
        <v>44958</v>
      </c>
      <c r="H797" s="11">
        <v>9</v>
      </c>
      <c r="I797" s="20" t="s">
        <v>259</v>
      </c>
      <c r="J797" s="11" t="s">
        <v>261</v>
      </c>
      <c r="K797" s="11" t="s">
        <v>2960</v>
      </c>
      <c r="L797" s="11">
        <v>2</v>
      </c>
    </row>
    <row r="798" spans="1:12">
      <c r="A798" s="11" t="s">
        <v>1548</v>
      </c>
      <c r="D798" s="11" t="s">
        <v>260</v>
      </c>
      <c r="E798" s="19" t="s">
        <v>1798</v>
      </c>
      <c r="F798" s="10">
        <v>42036</v>
      </c>
      <c r="G798" s="10">
        <v>44958</v>
      </c>
      <c r="H798" s="11">
        <v>9</v>
      </c>
      <c r="I798" s="20" t="s">
        <v>259</v>
      </c>
      <c r="J798" s="11" t="s">
        <v>261</v>
      </c>
      <c r="K798" s="11" t="s">
        <v>2960</v>
      </c>
      <c r="L798" s="11">
        <v>2</v>
      </c>
    </row>
    <row r="799" spans="1:12">
      <c r="A799" s="11" t="s">
        <v>1549</v>
      </c>
      <c r="D799" s="11" t="s">
        <v>260</v>
      </c>
      <c r="E799" s="19" t="s">
        <v>1799</v>
      </c>
      <c r="F799" s="10">
        <v>42036</v>
      </c>
      <c r="G799" s="10">
        <v>44958</v>
      </c>
      <c r="H799" s="11">
        <v>9</v>
      </c>
      <c r="I799" s="20" t="s">
        <v>259</v>
      </c>
      <c r="J799" s="11" t="s">
        <v>261</v>
      </c>
      <c r="K799" s="11" t="s">
        <v>2960</v>
      </c>
      <c r="L799" s="11">
        <v>2</v>
      </c>
    </row>
    <row r="800" spans="1:12">
      <c r="A800" s="11" t="s">
        <v>1550</v>
      </c>
      <c r="D800" s="11" t="s">
        <v>260</v>
      </c>
      <c r="E800" s="19" t="s">
        <v>1800</v>
      </c>
      <c r="F800" s="10">
        <v>42036</v>
      </c>
      <c r="G800" s="10">
        <v>44958</v>
      </c>
      <c r="H800" s="11">
        <v>9</v>
      </c>
      <c r="I800" s="20" t="s">
        <v>259</v>
      </c>
      <c r="J800" s="11" t="s">
        <v>261</v>
      </c>
      <c r="K800" s="11" t="s">
        <v>2960</v>
      </c>
      <c r="L800" s="11">
        <v>2</v>
      </c>
    </row>
    <row r="801" spans="1:12">
      <c r="A801" s="11" t="s">
        <v>1551</v>
      </c>
      <c r="D801" s="11" t="s">
        <v>260</v>
      </c>
      <c r="E801" s="19" t="s">
        <v>1801</v>
      </c>
      <c r="F801" s="10">
        <v>42036</v>
      </c>
      <c r="G801" s="10">
        <v>44958</v>
      </c>
      <c r="H801" s="11">
        <v>9</v>
      </c>
      <c r="I801" s="20" t="s">
        <v>259</v>
      </c>
      <c r="J801" s="11" t="s">
        <v>261</v>
      </c>
      <c r="K801" s="11" t="s">
        <v>2960</v>
      </c>
      <c r="L801" s="11">
        <v>2</v>
      </c>
    </row>
    <row r="802" spans="1:12">
      <c r="A802" s="11" t="s">
        <v>1552</v>
      </c>
      <c r="D802" s="11" t="s">
        <v>260</v>
      </c>
      <c r="E802" s="19" t="s">
        <v>1802</v>
      </c>
      <c r="F802" s="10">
        <v>42036</v>
      </c>
      <c r="G802" s="10">
        <v>44958</v>
      </c>
      <c r="H802" s="11">
        <v>9</v>
      </c>
      <c r="I802" s="20" t="s">
        <v>259</v>
      </c>
      <c r="J802" s="11" t="s">
        <v>261</v>
      </c>
      <c r="K802" s="11" t="s">
        <v>2960</v>
      </c>
      <c r="L802" s="11">
        <v>2</v>
      </c>
    </row>
    <row r="803" spans="1:12">
      <c r="A803" s="11" t="s">
        <v>1553</v>
      </c>
      <c r="D803" s="11" t="s">
        <v>260</v>
      </c>
      <c r="E803" s="19" t="s">
        <v>1803</v>
      </c>
      <c r="F803" s="10">
        <v>42036</v>
      </c>
      <c r="G803" s="10">
        <v>44958</v>
      </c>
      <c r="H803" s="11">
        <v>9</v>
      </c>
      <c r="I803" s="20" t="s">
        <v>259</v>
      </c>
      <c r="J803" s="11" t="s">
        <v>261</v>
      </c>
      <c r="K803" s="11" t="s">
        <v>2960</v>
      </c>
      <c r="L803" s="11">
        <v>2</v>
      </c>
    </row>
    <row r="804" spans="1:12">
      <c r="A804" s="11" t="s">
        <v>1554</v>
      </c>
      <c r="D804" s="11" t="s">
        <v>260</v>
      </c>
      <c r="E804" s="19" t="s">
        <v>1804</v>
      </c>
      <c r="F804" s="10">
        <v>42036</v>
      </c>
      <c r="G804" s="10">
        <v>44958</v>
      </c>
      <c r="H804" s="11">
        <v>9</v>
      </c>
      <c r="I804" s="20" t="s">
        <v>259</v>
      </c>
      <c r="J804" s="11" t="s">
        <v>261</v>
      </c>
      <c r="K804" s="11" t="s">
        <v>2960</v>
      </c>
      <c r="L804" s="11">
        <v>2</v>
      </c>
    </row>
    <row r="805" spans="1:12">
      <c r="A805" s="11" t="s">
        <v>1555</v>
      </c>
      <c r="D805" s="11" t="s">
        <v>260</v>
      </c>
      <c r="E805" s="19" t="s">
        <v>1805</v>
      </c>
      <c r="F805" s="10">
        <v>42036</v>
      </c>
      <c r="G805" s="10">
        <v>44958</v>
      </c>
      <c r="H805" s="11">
        <v>9</v>
      </c>
      <c r="I805" s="20" t="s">
        <v>259</v>
      </c>
      <c r="J805" s="11" t="s">
        <v>261</v>
      </c>
      <c r="K805" s="11" t="s">
        <v>2960</v>
      </c>
      <c r="L805" s="11">
        <v>2</v>
      </c>
    </row>
    <row r="806" spans="1:12">
      <c r="A806" s="11" t="s">
        <v>1556</v>
      </c>
      <c r="D806" s="11" t="s">
        <v>260</v>
      </c>
      <c r="E806" s="19" t="s">
        <v>1806</v>
      </c>
      <c r="F806" s="10">
        <v>42036</v>
      </c>
      <c r="G806" s="10">
        <v>44958</v>
      </c>
      <c r="H806" s="11">
        <v>9</v>
      </c>
      <c r="I806" s="20" t="s">
        <v>259</v>
      </c>
      <c r="J806" s="11" t="s">
        <v>261</v>
      </c>
      <c r="K806" s="11" t="s">
        <v>2960</v>
      </c>
      <c r="L806" s="11">
        <v>2</v>
      </c>
    </row>
    <row r="807" spans="1:12">
      <c r="A807" s="11" t="s">
        <v>1557</v>
      </c>
      <c r="D807" s="11" t="s">
        <v>260</v>
      </c>
      <c r="E807" s="19" t="s">
        <v>1807</v>
      </c>
      <c r="F807" s="10">
        <v>42036</v>
      </c>
      <c r="G807" s="10">
        <v>44958</v>
      </c>
      <c r="H807" s="11">
        <v>9</v>
      </c>
      <c r="I807" s="20" t="s">
        <v>259</v>
      </c>
      <c r="J807" s="11" t="s">
        <v>261</v>
      </c>
      <c r="K807" s="11" t="s">
        <v>2960</v>
      </c>
      <c r="L807" s="11">
        <v>2</v>
      </c>
    </row>
    <row r="808" spans="1:12">
      <c r="A808" s="11" t="s">
        <v>1558</v>
      </c>
      <c r="D808" s="11" t="s">
        <v>260</v>
      </c>
      <c r="E808" s="19" t="s">
        <v>1808</v>
      </c>
      <c r="F808" s="10">
        <v>42036</v>
      </c>
      <c r="G808" s="10">
        <v>44958</v>
      </c>
      <c r="H808" s="11">
        <v>9</v>
      </c>
      <c r="I808" s="20" t="s">
        <v>259</v>
      </c>
      <c r="J808" s="11" t="s">
        <v>261</v>
      </c>
      <c r="K808" s="11" t="s">
        <v>2960</v>
      </c>
      <c r="L808" s="11">
        <v>2</v>
      </c>
    </row>
    <row r="809" spans="1:12">
      <c r="A809" s="11" t="s">
        <v>1559</v>
      </c>
      <c r="D809" s="11" t="s">
        <v>260</v>
      </c>
      <c r="E809" s="19" t="s">
        <v>1809</v>
      </c>
      <c r="F809" s="10">
        <v>42036</v>
      </c>
      <c r="G809" s="10">
        <v>44958</v>
      </c>
      <c r="H809" s="11">
        <v>9</v>
      </c>
      <c r="I809" s="20" t="s">
        <v>259</v>
      </c>
      <c r="J809" s="11" t="s">
        <v>261</v>
      </c>
      <c r="K809" s="11" t="s">
        <v>2960</v>
      </c>
      <c r="L809" s="11">
        <v>2</v>
      </c>
    </row>
    <row r="810" spans="1:12">
      <c r="A810" s="11" t="s">
        <v>1560</v>
      </c>
      <c r="D810" s="11" t="s">
        <v>260</v>
      </c>
      <c r="E810" s="19" t="s">
        <v>1810</v>
      </c>
      <c r="F810" s="10">
        <v>42036</v>
      </c>
      <c r="G810" s="10">
        <v>44958</v>
      </c>
      <c r="H810" s="11">
        <v>9</v>
      </c>
      <c r="I810" s="20" t="s">
        <v>259</v>
      </c>
      <c r="J810" s="11" t="s">
        <v>261</v>
      </c>
      <c r="K810" s="11" t="s">
        <v>2960</v>
      </c>
      <c r="L810" s="11">
        <v>2</v>
      </c>
    </row>
    <row r="811" spans="1:12">
      <c r="A811" s="11" t="s">
        <v>1561</v>
      </c>
      <c r="D811" s="11" t="s">
        <v>260</v>
      </c>
      <c r="E811" s="19" t="s">
        <v>1811</v>
      </c>
      <c r="F811" s="10">
        <v>42036</v>
      </c>
      <c r="G811" s="10">
        <v>44958</v>
      </c>
      <c r="H811" s="11">
        <v>9</v>
      </c>
      <c r="I811" s="20" t="s">
        <v>259</v>
      </c>
      <c r="J811" s="11" t="s">
        <v>261</v>
      </c>
      <c r="K811" s="11" t="s">
        <v>2960</v>
      </c>
      <c r="L811" s="11">
        <v>2</v>
      </c>
    </row>
    <row r="812" spans="1:12">
      <c r="A812" s="11" t="s">
        <v>1562</v>
      </c>
      <c r="D812" s="11" t="s">
        <v>260</v>
      </c>
      <c r="E812" s="19" t="s">
        <v>1812</v>
      </c>
      <c r="F812" s="10">
        <v>42036</v>
      </c>
      <c r="G812" s="10">
        <v>44958</v>
      </c>
      <c r="H812" s="11">
        <v>9</v>
      </c>
      <c r="I812" s="20" t="s">
        <v>259</v>
      </c>
      <c r="J812" s="11" t="s">
        <v>261</v>
      </c>
      <c r="K812" s="11" t="s">
        <v>2960</v>
      </c>
      <c r="L812" s="11">
        <v>2</v>
      </c>
    </row>
    <row r="813" spans="1:12">
      <c r="A813" s="11" t="s">
        <v>1563</v>
      </c>
      <c r="D813" s="11" t="s">
        <v>260</v>
      </c>
      <c r="E813" s="19" t="s">
        <v>1813</v>
      </c>
      <c r="F813" s="10">
        <v>42036</v>
      </c>
      <c r="G813" s="10">
        <v>44958</v>
      </c>
      <c r="H813" s="11">
        <v>9</v>
      </c>
      <c r="I813" s="20" t="s">
        <v>259</v>
      </c>
      <c r="J813" s="11" t="s">
        <v>261</v>
      </c>
      <c r="K813" s="11" t="s">
        <v>2960</v>
      </c>
      <c r="L813" s="11">
        <v>2</v>
      </c>
    </row>
    <row r="814" spans="1:12">
      <c r="A814" s="11" t="s">
        <v>1564</v>
      </c>
      <c r="D814" s="11" t="s">
        <v>260</v>
      </c>
      <c r="E814" s="19" t="s">
        <v>1814</v>
      </c>
      <c r="F814" s="10">
        <v>42036</v>
      </c>
      <c r="G814" s="10">
        <v>44958</v>
      </c>
      <c r="H814" s="11">
        <v>9</v>
      </c>
      <c r="I814" s="20" t="s">
        <v>259</v>
      </c>
      <c r="J814" s="11" t="s">
        <v>261</v>
      </c>
      <c r="K814" s="11" t="s">
        <v>2960</v>
      </c>
      <c r="L814" s="11">
        <v>2</v>
      </c>
    </row>
    <row r="815" spans="1:12">
      <c r="A815" s="11" t="s">
        <v>1565</v>
      </c>
      <c r="D815" s="11" t="s">
        <v>260</v>
      </c>
      <c r="E815" s="19" t="s">
        <v>1815</v>
      </c>
      <c r="F815" s="10">
        <v>42036</v>
      </c>
      <c r="G815" s="10">
        <v>44958</v>
      </c>
      <c r="H815" s="11">
        <v>9</v>
      </c>
      <c r="I815" s="20" t="s">
        <v>259</v>
      </c>
      <c r="J815" s="11" t="s">
        <v>261</v>
      </c>
      <c r="K815" s="11" t="s">
        <v>2960</v>
      </c>
      <c r="L815" s="11">
        <v>2</v>
      </c>
    </row>
    <row r="816" spans="1:12">
      <c r="A816" s="11" t="s">
        <v>1566</v>
      </c>
      <c r="D816" s="11" t="s">
        <v>260</v>
      </c>
      <c r="E816" s="19" t="s">
        <v>1816</v>
      </c>
      <c r="F816" s="10">
        <v>42036</v>
      </c>
      <c r="G816" s="10">
        <v>44958</v>
      </c>
      <c r="H816" s="11">
        <v>9</v>
      </c>
      <c r="I816" s="20" t="s">
        <v>259</v>
      </c>
      <c r="J816" s="11" t="s">
        <v>261</v>
      </c>
      <c r="K816" s="11" t="s">
        <v>2960</v>
      </c>
      <c r="L816" s="11">
        <v>2</v>
      </c>
    </row>
    <row r="817" spans="1:12">
      <c r="A817" s="11" t="s">
        <v>1567</v>
      </c>
      <c r="D817" s="11" t="s">
        <v>260</v>
      </c>
      <c r="E817" s="19" t="s">
        <v>1817</v>
      </c>
      <c r="F817" s="10">
        <v>42036</v>
      </c>
      <c r="G817" s="10">
        <v>44958</v>
      </c>
      <c r="H817" s="11">
        <v>9</v>
      </c>
      <c r="I817" s="20" t="s">
        <v>259</v>
      </c>
      <c r="J817" s="11" t="s">
        <v>261</v>
      </c>
      <c r="K817" s="11" t="s">
        <v>2960</v>
      </c>
      <c r="L817" s="11">
        <v>2</v>
      </c>
    </row>
    <row r="818" spans="1:12">
      <c r="A818" s="11" t="s">
        <v>1568</v>
      </c>
      <c r="D818" s="11" t="s">
        <v>260</v>
      </c>
      <c r="E818" s="19" t="s">
        <v>1818</v>
      </c>
      <c r="F818" s="10">
        <v>42036</v>
      </c>
      <c r="G818" s="10">
        <v>44958</v>
      </c>
      <c r="H818" s="11">
        <v>9</v>
      </c>
      <c r="I818" s="20" t="s">
        <v>259</v>
      </c>
      <c r="J818" s="11" t="s">
        <v>261</v>
      </c>
      <c r="K818" s="11" t="s">
        <v>2960</v>
      </c>
      <c r="L818" s="11">
        <v>2</v>
      </c>
    </row>
    <row r="819" spans="1:12">
      <c r="A819" s="11" t="s">
        <v>1569</v>
      </c>
      <c r="D819" s="11" t="s">
        <v>260</v>
      </c>
      <c r="E819" s="19" t="s">
        <v>1819</v>
      </c>
      <c r="F819" s="10">
        <v>42036</v>
      </c>
      <c r="G819" s="10">
        <v>44958</v>
      </c>
      <c r="H819" s="11">
        <v>9</v>
      </c>
      <c r="I819" s="20" t="s">
        <v>259</v>
      </c>
      <c r="J819" s="11" t="s">
        <v>261</v>
      </c>
      <c r="K819" s="11" t="s">
        <v>2960</v>
      </c>
      <c r="L819" s="11">
        <v>2</v>
      </c>
    </row>
    <row r="820" spans="1:12">
      <c r="A820" s="11" t="s">
        <v>1570</v>
      </c>
      <c r="D820" s="11" t="s">
        <v>260</v>
      </c>
      <c r="E820" s="19" t="s">
        <v>1820</v>
      </c>
      <c r="F820" s="10">
        <v>42036</v>
      </c>
      <c r="G820" s="10">
        <v>44958</v>
      </c>
      <c r="H820" s="11">
        <v>9</v>
      </c>
      <c r="I820" s="20" t="s">
        <v>259</v>
      </c>
      <c r="J820" s="11" t="s">
        <v>261</v>
      </c>
      <c r="K820" s="11" t="s">
        <v>2960</v>
      </c>
      <c r="L820" s="11">
        <v>2</v>
      </c>
    </row>
    <row r="821" spans="1:12">
      <c r="A821" s="11" t="s">
        <v>1571</v>
      </c>
      <c r="D821" s="11" t="s">
        <v>260</v>
      </c>
      <c r="E821" s="19" t="s">
        <v>1821</v>
      </c>
      <c r="F821" s="10">
        <v>42036</v>
      </c>
      <c r="G821" s="10">
        <v>44958</v>
      </c>
      <c r="H821" s="11">
        <v>9</v>
      </c>
      <c r="I821" s="20" t="s">
        <v>259</v>
      </c>
      <c r="J821" s="11" t="s">
        <v>261</v>
      </c>
      <c r="K821" s="11" t="s">
        <v>2960</v>
      </c>
      <c r="L821" s="11">
        <v>2</v>
      </c>
    </row>
    <row r="822" spans="1:12">
      <c r="A822" s="11" t="s">
        <v>1572</v>
      </c>
      <c r="D822" s="11" t="s">
        <v>260</v>
      </c>
      <c r="E822" s="19" t="s">
        <v>1822</v>
      </c>
      <c r="F822" s="10">
        <v>42036</v>
      </c>
      <c r="G822" s="10">
        <v>44958</v>
      </c>
      <c r="H822" s="11">
        <v>9</v>
      </c>
      <c r="I822" s="20" t="s">
        <v>259</v>
      </c>
      <c r="J822" s="11" t="s">
        <v>261</v>
      </c>
      <c r="K822" s="11" t="s">
        <v>2960</v>
      </c>
      <c r="L822" s="11">
        <v>2</v>
      </c>
    </row>
    <row r="823" spans="1:12">
      <c r="A823" s="11" t="s">
        <v>1573</v>
      </c>
      <c r="D823" s="11" t="s">
        <v>260</v>
      </c>
      <c r="E823" s="19" t="s">
        <v>1823</v>
      </c>
      <c r="F823" s="10">
        <v>42036</v>
      </c>
      <c r="G823" s="10">
        <v>44958</v>
      </c>
      <c r="H823" s="11">
        <v>9</v>
      </c>
      <c r="I823" s="20" t="s">
        <v>259</v>
      </c>
      <c r="J823" s="11" t="s">
        <v>261</v>
      </c>
      <c r="K823" s="11" t="s">
        <v>2960</v>
      </c>
      <c r="L823" s="11">
        <v>2</v>
      </c>
    </row>
    <row r="824" spans="1:12">
      <c r="A824" s="11" t="s">
        <v>1574</v>
      </c>
      <c r="D824" s="11" t="s">
        <v>260</v>
      </c>
      <c r="E824" s="19" t="s">
        <v>1824</v>
      </c>
      <c r="F824" s="10">
        <v>42036</v>
      </c>
      <c r="G824" s="10">
        <v>44958</v>
      </c>
      <c r="H824" s="11">
        <v>9</v>
      </c>
      <c r="I824" s="20" t="s">
        <v>259</v>
      </c>
      <c r="J824" s="11" t="s">
        <v>261</v>
      </c>
      <c r="K824" s="11" t="s">
        <v>2960</v>
      </c>
      <c r="L824" s="11">
        <v>2</v>
      </c>
    </row>
    <row r="825" spans="1:12">
      <c r="A825" s="11" t="s">
        <v>1575</v>
      </c>
      <c r="D825" s="11" t="s">
        <v>260</v>
      </c>
      <c r="E825" s="19" t="s">
        <v>1825</v>
      </c>
      <c r="F825" s="10">
        <v>42036</v>
      </c>
      <c r="G825" s="10">
        <v>44958</v>
      </c>
      <c r="H825" s="11">
        <v>9</v>
      </c>
      <c r="I825" s="20" t="s">
        <v>259</v>
      </c>
      <c r="J825" s="11" t="s">
        <v>261</v>
      </c>
      <c r="K825" s="11" t="s">
        <v>2960</v>
      </c>
      <c r="L825" s="11">
        <v>2</v>
      </c>
    </row>
    <row r="826" spans="1:12">
      <c r="A826" s="11" t="s">
        <v>1576</v>
      </c>
      <c r="D826" s="11" t="s">
        <v>260</v>
      </c>
      <c r="E826" s="19" t="s">
        <v>1826</v>
      </c>
      <c r="F826" s="10">
        <v>42036</v>
      </c>
      <c r="G826" s="10">
        <v>44958</v>
      </c>
      <c r="H826" s="11">
        <v>9</v>
      </c>
      <c r="I826" s="20" t="s">
        <v>259</v>
      </c>
      <c r="J826" s="11" t="s">
        <v>261</v>
      </c>
      <c r="K826" s="11" t="s">
        <v>2960</v>
      </c>
      <c r="L826" s="11">
        <v>2</v>
      </c>
    </row>
    <row r="827" spans="1:12">
      <c r="A827" s="11" t="s">
        <v>1577</v>
      </c>
      <c r="D827" s="11" t="s">
        <v>260</v>
      </c>
      <c r="E827" s="19" t="s">
        <v>1827</v>
      </c>
      <c r="F827" s="10">
        <v>42036</v>
      </c>
      <c r="G827" s="10">
        <v>44958</v>
      </c>
      <c r="H827" s="11">
        <v>9</v>
      </c>
      <c r="I827" s="20" t="s">
        <v>259</v>
      </c>
      <c r="J827" s="11" t="s">
        <v>261</v>
      </c>
      <c r="K827" s="11" t="s">
        <v>2960</v>
      </c>
      <c r="L827" s="11">
        <v>2</v>
      </c>
    </row>
    <row r="828" spans="1:12">
      <c r="A828" s="11" t="s">
        <v>1578</v>
      </c>
      <c r="D828" s="11" t="s">
        <v>260</v>
      </c>
      <c r="E828" s="19" t="s">
        <v>1828</v>
      </c>
      <c r="F828" s="10">
        <v>42036</v>
      </c>
      <c r="G828" s="10">
        <v>44958</v>
      </c>
      <c r="H828" s="11">
        <v>9</v>
      </c>
      <c r="I828" s="20" t="s">
        <v>259</v>
      </c>
      <c r="J828" s="11" t="s">
        <v>261</v>
      </c>
      <c r="K828" s="11" t="s">
        <v>2960</v>
      </c>
      <c r="L828" s="11">
        <v>2</v>
      </c>
    </row>
    <row r="829" spans="1:12">
      <c r="A829" s="11" t="s">
        <v>1579</v>
      </c>
      <c r="D829" s="11" t="s">
        <v>260</v>
      </c>
      <c r="E829" s="19" t="s">
        <v>1829</v>
      </c>
      <c r="F829" s="10">
        <v>42036</v>
      </c>
      <c r="G829" s="10">
        <v>44958</v>
      </c>
      <c r="H829" s="11">
        <v>9</v>
      </c>
      <c r="I829" s="20" t="s">
        <v>259</v>
      </c>
      <c r="J829" s="11" t="s">
        <v>261</v>
      </c>
      <c r="K829" s="11" t="s">
        <v>2960</v>
      </c>
      <c r="L829" s="11">
        <v>2</v>
      </c>
    </row>
    <row r="830" spans="1:12">
      <c r="A830" s="11" t="s">
        <v>1580</v>
      </c>
      <c r="D830" s="11" t="s">
        <v>260</v>
      </c>
      <c r="E830" s="19" t="s">
        <v>1830</v>
      </c>
      <c r="F830" s="10">
        <v>42036</v>
      </c>
      <c r="G830" s="10">
        <v>44958</v>
      </c>
      <c r="H830" s="11">
        <v>9</v>
      </c>
      <c r="I830" s="20" t="s">
        <v>259</v>
      </c>
      <c r="J830" s="11" t="s">
        <v>261</v>
      </c>
      <c r="K830" s="11" t="s">
        <v>2960</v>
      </c>
      <c r="L830" s="11">
        <v>2</v>
      </c>
    </row>
    <row r="831" spans="1:12">
      <c r="A831" s="11" t="s">
        <v>1581</v>
      </c>
      <c r="D831" s="11" t="s">
        <v>260</v>
      </c>
      <c r="E831" s="19" t="s">
        <v>1831</v>
      </c>
      <c r="F831" s="10">
        <v>42036</v>
      </c>
      <c r="G831" s="10">
        <v>44958</v>
      </c>
      <c r="H831" s="11">
        <v>9</v>
      </c>
      <c r="I831" s="20" t="s">
        <v>259</v>
      </c>
      <c r="J831" s="11" t="s">
        <v>261</v>
      </c>
      <c r="K831" s="11" t="s">
        <v>2960</v>
      </c>
      <c r="L831" s="11">
        <v>2</v>
      </c>
    </row>
    <row r="832" spans="1:12">
      <c r="A832" s="11" t="s">
        <v>1582</v>
      </c>
      <c r="D832" s="11" t="s">
        <v>260</v>
      </c>
      <c r="E832" s="19" t="s">
        <v>1832</v>
      </c>
      <c r="F832" s="10">
        <v>42036</v>
      </c>
      <c r="G832" s="10">
        <v>44958</v>
      </c>
      <c r="H832" s="11">
        <v>9</v>
      </c>
      <c r="I832" s="20" t="s">
        <v>259</v>
      </c>
      <c r="J832" s="11" t="s">
        <v>261</v>
      </c>
      <c r="K832" s="11" t="s">
        <v>2960</v>
      </c>
      <c r="L832" s="11">
        <v>2</v>
      </c>
    </row>
    <row r="833" spans="1:12">
      <c r="A833" s="11" t="s">
        <v>1583</v>
      </c>
      <c r="D833" s="11" t="s">
        <v>260</v>
      </c>
      <c r="E833" s="19" t="s">
        <v>1833</v>
      </c>
      <c r="F833" s="10">
        <v>42036</v>
      </c>
      <c r="G833" s="10">
        <v>44958</v>
      </c>
      <c r="H833" s="11">
        <v>9</v>
      </c>
      <c r="I833" s="20" t="s">
        <v>259</v>
      </c>
      <c r="J833" s="11" t="s">
        <v>261</v>
      </c>
      <c r="K833" s="11" t="s">
        <v>2960</v>
      </c>
      <c r="L833" s="11">
        <v>2</v>
      </c>
    </row>
    <row r="834" spans="1:12">
      <c r="A834" s="11" t="s">
        <v>1584</v>
      </c>
      <c r="D834" s="11" t="s">
        <v>260</v>
      </c>
      <c r="E834" s="19" t="s">
        <v>1834</v>
      </c>
      <c r="F834" s="10">
        <v>42036</v>
      </c>
      <c r="G834" s="10">
        <v>44958</v>
      </c>
      <c r="H834" s="11">
        <v>9</v>
      </c>
      <c r="I834" s="20" t="s">
        <v>259</v>
      </c>
      <c r="J834" s="11" t="s">
        <v>261</v>
      </c>
      <c r="K834" s="11" t="s">
        <v>2960</v>
      </c>
      <c r="L834" s="11">
        <v>2</v>
      </c>
    </row>
    <row r="835" spans="1:12">
      <c r="A835" s="11" t="s">
        <v>1585</v>
      </c>
      <c r="D835" s="11" t="s">
        <v>260</v>
      </c>
      <c r="E835" s="19" t="s">
        <v>1835</v>
      </c>
      <c r="F835" s="10">
        <v>42036</v>
      </c>
      <c r="G835" s="10">
        <v>44958</v>
      </c>
      <c r="H835" s="11">
        <v>9</v>
      </c>
      <c r="I835" s="20" t="s">
        <v>259</v>
      </c>
      <c r="J835" s="11" t="s">
        <v>261</v>
      </c>
      <c r="K835" s="11" t="s">
        <v>2960</v>
      </c>
      <c r="L835" s="11">
        <v>2</v>
      </c>
    </row>
    <row r="836" spans="1:12">
      <c r="A836" s="11" t="s">
        <v>1586</v>
      </c>
      <c r="D836" s="11" t="s">
        <v>260</v>
      </c>
      <c r="E836" s="19" t="s">
        <v>1836</v>
      </c>
      <c r="F836" s="10">
        <v>42036</v>
      </c>
      <c r="G836" s="10">
        <v>44958</v>
      </c>
      <c r="H836" s="11">
        <v>9</v>
      </c>
      <c r="I836" s="20" t="s">
        <v>259</v>
      </c>
      <c r="J836" s="11" t="s">
        <v>261</v>
      </c>
      <c r="K836" s="11" t="s">
        <v>2960</v>
      </c>
      <c r="L836" s="11">
        <v>2</v>
      </c>
    </row>
    <row r="837" spans="1:12">
      <c r="A837" s="11" t="s">
        <v>1587</v>
      </c>
      <c r="D837" s="11" t="s">
        <v>260</v>
      </c>
      <c r="E837" s="19" t="s">
        <v>1837</v>
      </c>
      <c r="F837" s="10">
        <v>42036</v>
      </c>
      <c r="G837" s="10">
        <v>44958</v>
      </c>
      <c r="H837" s="11">
        <v>9</v>
      </c>
      <c r="I837" s="20" t="s">
        <v>259</v>
      </c>
      <c r="J837" s="11" t="s">
        <v>261</v>
      </c>
      <c r="K837" s="11" t="s">
        <v>2960</v>
      </c>
      <c r="L837" s="11">
        <v>2</v>
      </c>
    </row>
    <row r="838" spans="1:12">
      <c r="A838" s="11" t="s">
        <v>1588</v>
      </c>
      <c r="D838" s="11" t="s">
        <v>260</v>
      </c>
      <c r="E838" s="19" t="s">
        <v>1838</v>
      </c>
      <c r="F838" s="10">
        <v>42036</v>
      </c>
      <c r="G838" s="10">
        <v>44958</v>
      </c>
      <c r="H838" s="11">
        <v>9</v>
      </c>
      <c r="I838" s="20" t="s">
        <v>259</v>
      </c>
      <c r="J838" s="11" t="s">
        <v>261</v>
      </c>
      <c r="K838" s="11" t="s">
        <v>2960</v>
      </c>
      <c r="L838" s="11">
        <v>2</v>
      </c>
    </row>
    <row r="839" spans="1:12">
      <c r="A839" s="11" t="s">
        <v>1589</v>
      </c>
      <c r="D839" s="11" t="s">
        <v>260</v>
      </c>
      <c r="E839" s="19" t="s">
        <v>1839</v>
      </c>
      <c r="F839" s="10">
        <v>42036</v>
      </c>
      <c r="G839" s="10">
        <v>44958</v>
      </c>
      <c r="H839" s="11">
        <v>9</v>
      </c>
      <c r="I839" s="20" t="s">
        <v>259</v>
      </c>
      <c r="J839" s="11" t="s">
        <v>261</v>
      </c>
      <c r="K839" s="11" t="s">
        <v>2960</v>
      </c>
      <c r="L839" s="11">
        <v>2</v>
      </c>
    </row>
    <row r="840" spans="1:12">
      <c r="A840" s="11" t="s">
        <v>1590</v>
      </c>
      <c r="D840" s="11" t="s">
        <v>260</v>
      </c>
      <c r="E840" s="19" t="s">
        <v>1840</v>
      </c>
      <c r="F840" s="10">
        <v>42036</v>
      </c>
      <c r="G840" s="10">
        <v>44958</v>
      </c>
      <c r="H840" s="11">
        <v>9</v>
      </c>
      <c r="I840" s="20" t="s">
        <v>259</v>
      </c>
      <c r="J840" s="11" t="s">
        <v>261</v>
      </c>
      <c r="K840" s="11" t="s">
        <v>2960</v>
      </c>
      <c r="L840" s="11">
        <v>2</v>
      </c>
    </row>
    <row r="841" spans="1:12">
      <c r="A841" s="11" t="s">
        <v>1591</v>
      </c>
      <c r="D841" s="11" t="s">
        <v>260</v>
      </c>
      <c r="E841" s="19" t="s">
        <v>1841</v>
      </c>
      <c r="F841" s="10">
        <v>42036</v>
      </c>
      <c r="G841" s="10">
        <v>44958</v>
      </c>
      <c r="H841" s="11">
        <v>9</v>
      </c>
      <c r="I841" s="20" t="s">
        <v>259</v>
      </c>
      <c r="J841" s="11" t="s">
        <v>261</v>
      </c>
      <c r="K841" s="11" t="s">
        <v>2960</v>
      </c>
      <c r="L841" s="11">
        <v>2</v>
      </c>
    </row>
    <row r="842" spans="1:12">
      <c r="A842" s="11" t="s">
        <v>1592</v>
      </c>
      <c r="D842" s="11" t="s">
        <v>260</v>
      </c>
      <c r="E842" s="19" t="s">
        <v>1842</v>
      </c>
      <c r="F842" s="10">
        <v>42036</v>
      </c>
      <c r="G842" s="10">
        <v>44958</v>
      </c>
      <c r="H842" s="11">
        <v>9</v>
      </c>
      <c r="I842" s="20" t="s">
        <v>259</v>
      </c>
      <c r="J842" s="11" t="s">
        <v>261</v>
      </c>
      <c r="K842" s="11" t="s">
        <v>2960</v>
      </c>
      <c r="L842" s="11">
        <v>2</v>
      </c>
    </row>
    <row r="843" spans="1:12">
      <c r="A843" s="11" t="s">
        <v>1593</v>
      </c>
      <c r="D843" s="11" t="s">
        <v>260</v>
      </c>
      <c r="E843" s="19" t="s">
        <v>1843</v>
      </c>
      <c r="F843" s="10">
        <v>42036</v>
      </c>
      <c r="G843" s="10">
        <v>44958</v>
      </c>
      <c r="H843" s="11">
        <v>9</v>
      </c>
      <c r="I843" s="20" t="s">
        <v>259</v>
      </c>
      <c r="J843" s="11" t="s">
        <v>261</v>
      </c>
      <c r="K843" s="11" t="s">
        <v>2960</v>
      </c>
      <c r="L843" s="11">
        <v>2</v>
      </c>
    </row>
    <row r="844" spans="1:12">
      <c r="A844" s="11" t="s">
        <v>1594</v>
      </c>
      <c r="D844" s="11" t="s">
        <v>260</v>
      </c>
      <c r="E844" s="19" t="s">
        <v>1844</v>
      </c>
      <c r="F844" s="10">
        <v>42036</v>
      </c>
      <c r="G844" s="10">
        <v>44958</v>
      </c>
      <c r="H844" s="11">
        <v>9</v>
      </c>
      <c r="I844" s="20" t="s">
        <v>259</v>
      </c>
      <c r="J844" s="11" t="s">
        <v>261</v>
      </c>
      <c r="K844" s="11" t="s">
        <v>2960</v>
      </c>
      <c r="L844" s="11">
        <v>2</v>
      </c>
    </row>
    <row r="845" spans="1:12">
      <c r="A845" s="11" t="s">
        <v>1595</v>
      </c>
      <c r="D845" s="11" t="s">
        <v>260</v>
      </c>
      <c r="E845" s="19" t="s">
        <v>1845</v>
      </c>
      <c r="F845" s="10">
        <v>42036</v>
      </c>
      <c r="G845" s="10">
        <v>44958</v>
      </c>
      <c r="H845" s="11">
        <v>9</v>
      </c>
      <c r="I845" s="20" t="s">
        <v>259</v>
      </c>
      <c r="J845" s="11" t="s">
        <v>261</v>
      </c>
      <c r="K845" s="11" t="s">
        <v>2960</v>
      </c>
      <c r="L845" s="11">
        <v>2</v>
      </c>
    </row>
    <row r="846" spans="1:12">
      <c r="A846" s="11" t="s">
        <v>1596</v>
      </c>
      <c r="D846" s="11" t="s">
        <v>260</v>
      </c>
      <c r="E846" s="19" t="s">
        <v>1846</v>
      </c>
      <c r="F846" s="10">
        <v>42036</v>
      </c>
      <c r="G846" s="10">
        <v>44958</v>
      </c>
      <c r="H846" s="11">
        <v>9</v>
      </c>
      <c r="I846" s="20" t="s">
        <v>259</v>
      </c>
      <c r="J846" s="11" t="s">
        <v>261</v>
      </c>
      <c r="K846" s="11" t="s">
        <v>2960</v>
      </c>
      <c r="L846" s="11">
        <v>2</v>
      </c>
    </row>
    <row r="847" spans="1:12">
      <c r="A847" s="11" t="s">
        <v>1597</v>
      </c>
      <c r="D847" s="11" t="s">
        <v>260</v>
      </c>
      <c r="E847" s="19" t="s">
        <v>1847</v>
      </c>
      <c r="F847" s="10">
        <v>42036</v>
      </c>
      <c r="G847" s="10">
        <v>44958</v>
      </c>
      <c r="H847" s="11">
        <v>9</v>
      </c>
      <c r="I847" s="20" t="s">
        <v>259</v>
      </c>
      <c r="J847" s="11" t="s">
        <v>261</v>
      </c>
      <c r="K847" s="11" t="s">
        <v>2960</v>
      </c>
      <c r="L847" s="11">
        <v>2</v>
      </c>
    </row>
    <row r="848" spans="1:12">
      <c r="A848" s="11" t="s">
        <v>1598</v>
      </c>
      <c r="D848" s="11" t="s">
        <v>260</v>
      </c>
      <c r="E848" s="19" t="s">
        <v>1848</v>
      </c>
      <c r="F848" s="10">
        <v>42036</v>
      </c>
      <c r="G848" s="10">
        <v>44958</v>
      </c>
      <c r="H848" s="11">
        <v>9</v>
      </c>
      <c r="I848" s="20" t="s">
        <v>259</v>
      </c>
      <c r="J848" s="11" t="s">
        <v>261</v>
      </c>
      <c r="K848" s="11" t="s">
        <v>2960</v>
      </c>
      <c r="L848" s="11">
        <v>2</v>
      </c>
    </row>
    <row r="849" spans="1:12">
      <c r="A849" s="11" t="s">
        <v>1599</v>
      </c>
      <c r="D849" s="11" t="s">
        <v>260</v>
      </c>
      <c r="E849" s="19" t="s">
        <v>1849</v>
      </c>
      <c r="F849" s="10">
        <v>42036</v>
      </c>
      <c r="G849" s="10">
        <v>44958</v>
      </c>
      <c r="H849" s="11">
        <v>9</v>
      </c>
      <c r="I849" s="20" t="s">
        <v>259</v>
      </c>
      <c r="J849" s="11" t="s">
        <v>261</v>
      </c>
      <c r="K849" s="11" t="s">
        <v>2960</v>
      </c>
      <c r="L849" s="11">
        <v>2</v>
      </c>
    </row>
    <row r="850" spans="1:12">
      <c r="A850" s="11" t="s">
        <v>1600</v>
      </c>
      <c r="D850" s="11" t="s">
        <v>260</v>
      </c>
      <c r="E850" s="19" t="s">
        <v>1850</v>
      </c>
      <c r="F850" s="10">
        <v>42036</v>
      </c>
      <c r="G850" s="10">
        <v>44958</v>
      </c>
      <c r="H850" s="11">
        <v>9</v>
      </c>
      <c r="I850" s="20" t="s">
        <v>259</v>
      </c>
      <c r="J850" s="11" t="s">
        <v>261</v>
      </c>
      <c r="K850" s="11" t="s">
        <v>2960</v>
      </c>
      <c r="L850" s="11">
        <v>2</v>
      </c>
    </row>
    <row r="851" spans="1:12">
      <c r="A851" s="11" t="s">
        <v>1601</v>
      </c>
      <c r="D851" s="11" t="s">
        <v>260</v>
      </c>
      <c r="E851" s="19" t="s">
        <v>1851</v>
      </c>
      <c r="F851" s="10">
        <v>42036</v>
      </c>
      <c r="G851" s="10">
        <v>44958</v>
      </c>
      <c r="H851" s="11">
        <v>9</v>
      </c>
      <c r="I851" s="20" t="s">
        <v>259</v>
      </c>
      <c r="J851" s="11" t="s">
        <v>261</v>
      </c>
      <c r="K851" s="11" t="s">
        <v>2960</v>
      </c>
      <c r="L851" s="11">
        <v>2</v>
      </c>
    </row>
    <row r="852" spans="1:12">
      <c r="A852" s="11" t="s">
        <v>1602</v>
      </c>
      <c r="D852" s="11" t="s">
        <v>260</v>
      </c>
      <c r="E852" s="19" t="s">
        <v>1852</v>
      </c>
      <c r="F852" s="10">
        <v>42036</v>
      </c>
      <c r="G852" s="10">
        <v>44958</v>
      </c>
      <c r="H852" s="11">
        <v>9</v>
      </c>
      <c r="I852" s="20" t="s">
        <v>259</v>
      </c>
      <c r="J852" s="11" t="s">
        <v>261</v>
      </c>
      <c r="K852" s="11" t="s">
        <v>2960</v>
      </c>
      <c r="L852" s="11">
        <v>2</v>
      </c>
    </row>
    <row r="853" spans="1:12">
      <c r="A853" s="11" t="s">
        <v>1603</v>
      </c>
      <c r="D853" s="11" t="s">
        <v>260</v>
      </c>
      <c r="E853" s="19" t="s">
        <v>1853</v>
      </c>
      <c r="F853" s="10">
        <v>42036</v>
      </c>
      <c r="G853" s="10">
        <v>44958</v>
      </c>
      <c r="H853" s="11">
        <v>9</v>
      </c>
      <c r="I853" s="20" t="s">
        <v>259</v>
      </c>
      <c r="J853" s="11" t="s">
        <v>261</v>
      </c>
      <c r="K853" s="11" t="s">
        <v>2960</v>
      </c>
      <c r="L853" s="11">
        <v>2</v>
      </c>
    </row>
    <row r="854" spans="1:12">
      <c r="A854" s="11" t="s">
        <v>1604</v>
      </c>
      <c r="D854" s="11" t="s">
        <v>260</v>
      </c>
      <c r="E854" s="19" t="s">
        <v>1854</v>
      </c>
      <c r="F854" s="10">
        <v>42036</v>
      </c>
      <c r="G854" s="10">
        <v>44958</v>
      </c>
      <c r="H854" s="11">
        <v>9</v>
      </c>
      <c r="I854" s="20" t="s">
        <v>259</v>
      </c>
      <c r="J854" s="11" t="s">
        <v>261</v>
      </c>
      <c r="K854" s="11" t="s">
        <v>2960</v>
      </c>
      <c r="L854" s="11">
        <v>2</v>
      </c>
    </row>
    <row r="855" spans="1:12">
      <c r="A855" s="11" t="s">
        <v>1605</v>
      </c>
      <c r="D855" s="11" t="s">
        <v>260</v>
      </c>
      <c r="E855" s="19" t="s">
        <v>1855</v>
      </c>
      <c r="F855" s="10">
        <v>42036</v>
      </c>
      <c r="G855" s="10">
        <v>44958</v>
      </c>
      <c r="H855" s="11">
        <v>9</v>
      </c>
      <c r="I855" s="20" t="s">
        <v>259</v>
      </c>
      <c r="J855" s="11" t="s">
        <v>261</v>
      </c>
      <c r="K855" s="11" t="s">
        <v>2960</v>
      </c>
      <c r="L855" s="11">
        <v>2</v>
      </c>
    </row>
    <row r="856" spans="1:12">
      <c r="A856" s="11" t="s">
        <v>1606</v>
      </c>
      <c r="D856" s="11" t="s">
        <v>260</v>
      </c>
      <c r="E856" s="19" t="s">
        <v>1856</v>
      </c>
      <c r="F856" s="10">
        <v>42036</v>
      </c>
      <c r="G856" s="10">
        <v>44958</v>
      </c>
      <c r="H856" s="11">
        <v>9</v>
      </c>
      <c r="I856" s="20" t="s">
        <v>259</v>
      </c>
      <c r="J856" s="11" t="s">
        <v>261</v>
      </c>
      <c r="K856" s="11" t="s">
        <v>2960</v>
      </c>
      <c r="L856" s="11">
        <v>2</v>
      </c>
    </row>
    <row r="857" spans="1:12">
      <c r="A857" s="11" t="s">
        <v>1607</v>
      </c>
      <c r="D857" s="11" t="s">
        <v>260</v>
      </c>
      <c r="E857" s="19" t="s">
        <v>1857</v>
      </c>
      <c r="F857" s="10">
        <v>42036</v>
      </c>
      <c r="G857" s="10">
        <v>44958</v>
      </c>
      <c r="H857" s="11">
        <v>9</v>
      </c>
      <c r="I857" s="20" t="s">
        <v>259</v>
      </c>
      <c r="J857" s="11" t="s">
        <v>261</v>
      </c>
      <c r="K857" s="11" t="s">
        <v>2960</v>
      </c>
      <c r="L857" s="11">
        <v>2</v>
      </c>
    </row>
    <row r="858" spans="1:12">
      <c r="A858" s="11" t="s">
        <v>1608</v>
      </c>
      <c r="D858" s="11" t="s">
        <v>260</v>
      </c>
      <c r="E858" s="19" t="s">
        <v>1858</v>
      </c>
      <c r="F858" s="10">
        <v>42036</v>
      </c>
      <c r="G858" s="10">
        <v>44958</v>
      </c>
      <c r="H858" s="11">
        <v>9</v>
      </c>
      <c r="I858" s="20" t="s">
        <v>259</v>
      </c>
      <c r="J858" s="11" t="s">
        <v>261</v>
      </c>
      <c r="K858" s="11" t="s">
        <v>2960</v>
      </c>
      <c r="L858" s="11">
        <v>2</v>
      </c>
    </row>
    <row r="859" spans="1:12">
      <c r="A859" s="11" t="s">
        <v>1609</v>
      </c>
      <c r="D859" s="11" t="s">
        <v>260</v>
      </c>
      <c r="E859" s="19" t="s">
        <v>1859</v>
      </c>
      <c r="F859" s="10">
        <v>42036</v>
      </c>
      <c r="G859" s="10">
        <v>44958</v>
      </c>
      <c r="H859" s="11">
        <v>9</v>
      </c>
      <c r="I859" s="20" t="s">
        <v>259</v>
      </c>
      <c r="J859" s="11" t="s">
        <v>261</v>
      </c>
      <c r="K859" s="11" t="s">
        <v>2960</v>
      </c>
      <c r="L859" s="11">
        <v>2</v>
      </c>
    </row>
    <row r="860" spans="1:12">
      <c r="A860" s="11" t="s">
        <v>1610</v>
      </c>
      <c r="D860" s="11" t="s">
        <v>260</v>
      </c>
      <c r="E860" s="19" t="s">
        <v>1860</v>
      </c>
      <c r="F860" s="10">
        <v>42036</v>
      </c>
      <c r="G860" s="10">
        <v>44958</v>
      </c>
      <c r="H860" s="11">
        <v>9</v>
      </c>
      <c r="I860" s="20" t="s">
        <v>259</v>
      </c>
      <c r="J860" s="11" t="s">
        <v>261</v>
      </c>
      <c r="K860" s="11" t="s">
        <v>2960</v>
      </c>
      <c r="L860" s="11">
        <v>2</v>
      </c>
    </row>
    <row r="861" spans="1:12">
      <c r="A861" s="11" t="s">
        <v>1611</v>
      </c>
      <c r="D861" s="11" t="s">
        <v>260</v>
      </c>
      <c r="E861" s="19" t="s">
        <v>1861</v>
      </c>
      <c r="F861" s="10">
        <v>42036</v>
      </c>
      <c r="G861" s="10">
        <v>44958</v>
      </c>
      <c r="H861" s="11">
        <v>9</v>
      </c>
      <c r="I861" s="20" t="s">
        <v>259</v>
      </c>
      <c r="J861" s="11" t="s">
        <v>261</v>
      </c>
      <c r="K861" s="11" t="s">
        <v>2960</v>
      </c>
      <c r="L861" s="11">
        <v>2</v>
      </c>
    </row>
    <row r="862" spans="1:12">
      <c r="A862" s="11" t="s">
        <v>1612</v>
      </c>
      <c r="D862" s="11" t="s">
        <v>260</v>
      </c>
      <c r="E862" s="19" t="s">
        <v>1862</v>
      </c>
      <c r="F862" s="10">
        <v>42036</v>
      </c>
      <c r="G862" s="10">
        <v>44958</v>
      </c>
      <c r="H862" s="11">
        <v>9</v>
      </c>
      <c r="I862" s="20" t="s">
        <v>259</v>
      </c>
      <c r="J862" s="11" t="s">
        <v>261</v>
      </c>
      <c r="K862" s="11" t="s">
        <v>2960</v>
      </c>
      <c r="L862" s="11">
        <v>2</v>
      </c>
    </row>
    <row r="863" spans="1:12">
      <c r="A863" s="11" t="s">
        <v>1613</v>
      </c>
      <c r="D863" s="11" t="s">
        <v>260</v>
      </c>
      <c r="E863" s="19" t="s">
        <v>1863</v>
      </c>
      <c r="F863" s="10">
        <v>42036</v>
      </c>
      <c r="G863" s="10">
        <v>44958</v>
      </c>
      <c r="H863" s="11">
        <v>9</v>
      </c>
      <c r="I863" s="20" t="s">
        <v>259</v>
      </c>
      <c r="J863" s="11" t="s">
        <v>261</v>
      </c>
      <c r="K863" s="11" t="s">
        <v>2960</v>
      </c>
      <c r="L863" s="11">
        <v>2</v>
      </c>
    </row>
    <row r="864" spans="1:12">
      <c r="A864" s="11" t="s">
        <v>1614</v>
      </c>
      <c r="D864" s="11" t="s">
        <v>260</v>
      </c>
      <c r="E864" s="19" t="s">
        <v>1864</v>
      </c>
      <c r="F864" s="10">
        <v>42036</v>
      </c>
      <c r="G864" s="10">
        <v>44958</v>
      </c>
      <c r="H864" s="11">
        <v>9</v>
      </c>
      <c r="I864" s="20" t="s">
        <v>259</v>
      </c>
      <c r="J864" s="11" t="s">
        <v>261</v>
      </c>
      <c r="K864" s="11" t="s">
        <v>2960</v>
      </c>
      <c r="L864" s="11">
        <v>2</v>
      </c>
    </row>
    <row r="865" spans="1:12">
      <c r="A865" s="11" t="s">
        <v>1615</v>
      </c>
      <c r="D865" s="11" t="s">
        <v>260</v>
      </c>
      <c r="E865" s="19" t="s">
        <v>1865</v>
      </c>
      <c r="F865" s="10">
        <v>42036</v>
      </c>
      <c r="G865" s="10">
        <v>44958</v>
      </c>
      <c r="H865" s="11">
        <v>9</v>
      </c>
      <c r="I865" s="20" t="s">
        <v>259</v>
      </c>
      <c r="J865" s="11" t="s">
        <v>261</v>
      </c>
      <c r="K865" s="11" t="s">
        <v>2960</v>
      </c>
      <c r="L865" s="11">
        <v>2</v>
      </c>
    </row>
    <row r="866" spans="1:12">
      <c r="A866" s="11" t="s">
        <v>1616</v>
      </c>
      <c r="D866" s="11" t="s">
        <v>260</v>
      </c>
      <c r="E866" s="19" t="s">
        <v>1866</v>
      </c>
      <c r="F866" s="10">
        <v>42036</v>
      </c>
      <c r="G866" s="10">
        <v>44958</v>
      </c>
      <c r="H866" s="11">
        <v>9</v>
      </c>
      <c r="I866" s="20" t="s">
        <v>259</v>
      </c>
      <c r="J866" s="11" t="s">
        <v>261</v>
      </c>
      <c r="K866" s="11" t="s">
        <v>2960</v>
      </c>
      <c r="L866" s="11">
        <v>2</v>
      </c>
    </row>
    <row r="867" spans="1:12">
      <c r="A867" s="11" t="s">
        <v>1617</v>
      </c>
      <c r="D867" s="11" t="s">
        <v>260</v>
      </c>
      <c r="E867" s="19" t="s">
        <v>1867</v>
      </c>
      <c r="F867" s="10">
        <v>42036</v>
      </c>
      <c r="G867" s="10">
        <v>44958</v>
      </c>
      <c r="H867" s="11">
        <v>9</v>
      </c>
      <c r="I867" s="20" t="s">
        <v>259</v>
      </c>
      <c r="J867" s="11" t="s">
        <v>261</v>
      </c>
      <c r="K867" s="11" t="s">
        <v>2960</v>
      </c>
      <c r="L867" s="11">
        <v>2</v>
      </c>
    </row>
    <row r="868" spans="1:12">
      <c r="A868" s="11" t="s">
        <v>1618</v>
      </c>
      <c r="D868" s="11" t="s">
        <v>260</v>
      </c>
      <c r="E868" s="19" t="s">
        <v>1868</v>
      </c>
      <c r="F868" s="10">
        <v>42036</v>
      </c>
      <c r="G868" s="10">
        <v>44958</v>
      </c>
      <c r="H868" s="11">
        <v>9</v>
      </c>
      <c r="I868" s="20" t="s">
        <v>259</v>
      </c>
      <c r="J868" s="11" t="s">
        <v>261</v>
      </c>
      <c r="K868" s="11" t="s">
        <v>2960</v>
      </c>
      <c r="L868" s="11">
        <v>2</v>
      </c>
    </row>
    <row r="869" spans="1:12">
      <c r="A869" s="11" t="s">
        <v>1619</v>
      </c>
      <c r="D869" s="11" t="s">
        <v>260</v>
      </c>
      <c r="E869" s="19" t="s">
        <v>1869</v>
      </c>
      <c r="F869" s="10">
        <v>42036</v>
      </c>
      <c r="G869" s="10">
        <v>44958</v>
      </c>
      <c r="H869" s="11">
        <v>9</v>
      </c>
      <c r="I869" s="20" t="s">
        <v>259</v>
      </c>
      <c r="J869" s="11" t="s">
        <v>261</v>
      </c>
      <c r="K869" s="11" t="s">
        <v>2960</v>
      </c>
      <c r="L869" s="11">
        <v>2</v>
      </c>
    </row>
    <row r="870" spans="1:12">
      <c r="A870" s="11" t="s">
        <v>1620</v>
      </c>
      <c r="D870" s="11" t="s">
        <v>260</v>
      </c>
      <c r="E870" s="19" t="s">
        <v>1870</v>
      </c>
      <c r="F870" s="10">
        <v>42036</v>
      </c>
      <c r="G870" s="10">
        <v>44958</v>
      </c>
      <c r="H870" s="11">
        <v>9</v>
      </c>
      <c r="I870" s="20" t="s">
        <v>259</v>
      </c>
      <c r="J870" s="11" t="s">
        <v>261</v>
      </c>
      <c r="K870" s="11" t="s">
        <v>2960</v>
      </c>
      <c r="L870" s="11">
        <v>2</v>
      </c>
    </row>
    <row r="871" spans="1:12">
      <c r="A871" s="11" t="s">
        <v>1621</v>
      </c>
      <c r="D871" s="11" t="s">
        <v>260</v>
      </c>
      <c r="E871" s="19" t="s">
        <v>1871</v>
      </c>
      <c r="F871" s="10">
        <v>42036</v>
      </c>
      <c r="G871" s="10">
        <v>44958</v>
      </c>
      <c r="H871" s="11">
        <v>9</v>
      </c>
      <c r="I871" s="20" t="s">
        <v>259</v>
      </c>
      <c r="J871" s="11" t="s">
        <v>261</v>
      </c>
      <c r="K871" s="11" t="s">
        <v>2960</v>
      </c>
      <c r="L871" s="11">
        <v>2</v>
      </c>
    </row>
    <row r="872" spans="1:12">
      <c r="A872" s="11" t="s">
        <v>1622</v>
      </c>
      <c r="D872" s="11" t="s">
        <v>260</v>
      </c>
      <c r="E872" s="19" t="s">
        <v>1872</v>
      </c>
      <c r="F872" s="10">
        <v>42036</v>
      </c>
      <c r="G872" s="10">
        <v>44958</v>
      </c>
      <c r="H872" s="11">
        <v>9</v>
      </c>
      <c r="I872" s="20" t="s">
        <v>259</v>
      </c>
      <c r="J872" s="11" t="s">
        <v>261</v>
      </c>
      <c r="K872" s="11" t="s">
        <v>2960</v>
      </c>
      <c r="L872" s="11">
        <v>2</v>
      </c>
    </row>
    <row r="873" spans="1:12">
      <c r="A873" s="11" t="s">
        <v>1623</v>
      </c>
      <c r="D873" s="11" t="s">
        <v>260</v>
      </c>
      <c r="E873" s="19" t="s">
        <v>1873</v>
      </c>
      <c r="F873" s="10">
        <v>42036</v>
      </c>
      <c r="G873" s="10">
        <v>44958</v>
      </c>
      <c r="H873" s="11">
        <v>9</v>
      </c>
      <c r="I873" s="20" t="s">
        <v>259</v>
      </c>
      <c r="J873" s="11" t="s">
        <v>261</v>
      </c>
      <c r="K873" s="11" t="s">
        <v>2960</v>
      </c>
      <c r="L873" s="11">
        <v>2</v>
      </c>
    </row>
    <row r="874" spans="1:12">
      <c r="A874" s="11" t="s">
        <v>1624</v>
      </c>
      <c r="D874" s="11" t="s">
        <v>260</v>
      </c>
      <c r="E874" s="19" t="s">
        <v>1874</v>
      </c>
      <c r="F874" s="10">
        <v>42036</v>
      </c>
      <c r="G874" s="10">
        <v>44958</v>
      </c>
      <c r="H874" s="11">
        <v>9</v>
      </c>
      <c r="I874" s="20" t="s">
        <v>259</v>
      </c>
      <c r="J874" s="11" t="s">
        <v>261</v>
      </c>
      <c r="K874" s="11" t="s">
        <v>2960</v>
      </c>
      <c r="L874" s="11">
        <v>2</v>
      </c>
    </row>
    <row r="875" spans="1:12">
      <c r="A875" s="11" t="s">
        <v>1625</v>
      </c>
      <c r="D875" s="11" t="s">
        <v>260</v>
      </c>
      <c r="E875" s="19" t="s">
        <v>1875</v>
      </c>
      <c r="F875" s="10">
        <v>42036</v>
      </c>
      <c r="G875" s="10">
        <v>44958</v>
      </c>
      <c r="H875" s="11">
        <v>9</v>
      </c>
      <c r="I875" s="20" t="s">
        <v>259</v>
      </c>
      <c r="J875" s="11" t="s">
        <v>261</v>
      </c>
      <c r="K875" s="11" t="s">
        <v>2960</v>
      </c>
      <c r="L875" s="11">
        <v>2</v>
      </c>
    </row>
    <row r="876" spans="1:12">
      <c r="A876" s="11" t="s">
        <v>1626</v>
      </c>
      <c r="D876" s="11" t="s">
        <v>260</v>
      </c>
      <c r="E876" s="19" t="s">
        <v>1876</v>
      </c>
      <c r="F876" s="10">
        <v>42036</v>
      </c>
      <c r="G876" s="10">
        <v>44958</v>
      </c>
      <c r="H876" s="11">
        <v>9</v>
      </c>
      <c r="I876" s="20" t="s">
        <v>259</v>
      </c>
      <c r="J876" s="11" t="s">
        <v>261</v>
      </c>
      <c r="K876" s="11" t="s">
        <v>2960</v>
      </c>
      <c r="L876" s="11">
        <v>2</v>
      </c>
    </row>
    <row r="877" spans="1:12">
      <c r="A877" s="11" t="s">
        <v>1627</v>
      </c>
      <c r="D877" s="11" t="s">
        <v>260</v>
      </c>
      <c r="E877" s="19" t="s">
        <v>1877</v>
      </c>
      <c r="F877" s="10">
        <v>42036</v>
      </c>
      <c r="G877" s="10">
        <v>44958</v>
      </c>
      <c r="H877" s="11">
        <v>9</v>
      </c>
      <c r="I877" s="20" t="s">
        <v>259</v>
      </c>
      <c r="J877" s="11" t="s">
        <v>261</v>
      </c>
      <c r="K877" s="11" t="s">
        <v>2960</v>
      </c>
      <c r="L877" s="11">
        <v>2</v>
      </c>
    </row>
    <row r="878" spans="1:12">
      <c r="A878" s="11" t="s">
        <v>1628</v>
      </c>
      <c r="D878" s="11" t="s">
        <v>260</v>
      </c>
      <c r="E878" s="19" t="s">
        <v>1878</v>
      </c>
      <c r="F878" s="10">
        <v>42036</v>
      </c>
      <c r="G878" s="10">
        <v>44958</v>
      </c>
      <c r="H878" s="11">
        <v>9</v>
      </c>
      <c r="I878" s="20" t="s">
        <v>259</v>
      </c>
      <c r="J878" s="11" t="s">
        <v>261</v>
      </c>
      <c r="K878" s="11" t="s">
        <v>2960</v>
      </c>
      <c r="L878" s="11">
        <v>2</v>
      </c>
    </row>
    <row r="879" spans="1:12">
      <c r="A879" s="11" t="s">
        <v>1629</v>
      </c>
      <c r="D879" s="11" t="s">
        <v>260</v>
      </c>
      <c r="E879" s="19" t="s">
        <v>1879</v>
      </c>
      <c r="F879" s="10">
        <v>42036</v>
      </c>
      <c r="G879" s="10">
        <v>44958</v>
      </c>
      <c r="H879" s="11">
        <v>9</v>
      </c>
      <c r="I879" s="20" t="s">
        <v>259</v>
      </c>
      <c r="J879" s="11" t="s">
        <v>261</v>
      </c>
      <c r="K879" s="11" t="s">
        <v>2960</v>
      </c>
      <c r="L879" s="11">
        <v>2</v>
      </c>
    </row>
    <row r="880" spans="1:12">
      <c r="A880" s="11" t="s">
        <v>1630</v>
      </c>
      <c r="D880" s="11" t="s">
        <v>260</v>
      </c>
      <c r="E880" s="19" t="s">
        <v>1880</v>
      </c>
      <c r="F880" s="10">
        <v>42036</v>
      </c>
      <c r="G880" s="10">
        <v>44958</v>
      </c>
      <c r="H880" s="11">
        <v>9</v>
      </c>
      <c r="I880" s="20" t="s">
        <v>259</v>
      </c>
      <c r="J880" s="11" t="s">
        <v>261</v>
      </c>
      <c r="K880" s="11" t="s">
        <v>2960</v>
      </c>
      <c r="L880" s="11">
        <v>2</v>
      </c>
    </row>
    <row r="881" spans="1:12">
      <c r="A881" s="11" t="s">
        <v>1631</v>
      </c>
      <c r="D881" s="11" t="s">
        <v>260</v>
      </c>
      <c r="E881" s="19" t="s">
        <v>1881</v>
      </c>
      <c r="F881" s="10">
        <v>42036</v>
      </c>
      <c r="G881" s="10">
        <v>44958</v>
      </c>
      <c r="H881" s="11">
        <v>9</v>
      </c>
      <c r="I881" s="20" t="s">
        <v>259</v>
      </c>
      <c r="J881" s="11" t="s">
        <v>261</v>
      </c>
      <c r="K881" s="11" t="s">
        <v>2960</v>
      </c>
      <c r="L881" s="11">
        <v>2</v>
      </c>
    </row>
    <row r="882" spans="1:12">
      <c r="A882" s="11" t="s">
        <v>1632</v>
      </c>
      <c r="D882" s="11" t="s">
        <v>260</v>
      </c>
      <c r="E882" s="19" t="s">
        <v>1882</v>
      </c>
      <c r="F882" s="10">
        <v>42036</v>
      </c>
      <c r="G882" s="10">
        <v>44958</v>
      </c>
      <c r="H882" s="11">
        <v>9</v>
      </c>
      <c r="I882" s="20" t="s">
        <v>259</v>
      </c>
      <c r="J882" s="11" t="s">
        <v>261</v>
      </c>
      <c r="K882" s="11" t="s">
        <v>2960</v>
      </c>
      <c r="L882" s="11">
        <v>2</v>
      </c>
    </row>
    <row r="883" spans="1:12">
      <c r="A883" s="11" t="s">
        <v>1633</v>
      </c>
      <c r="D883" s="11" t="s">
        <v>260</v>
      </c>
      <c r="E883" s="19" t="s">
        <v>1883</v>
      </c>
      <c r="F883" s="10">
        <v>42036</v>
      </c>
      <c r="G883" s="10">
        <v>44958</v>
      </c>
      <c r="H883" s="11">
        <v>9</v>
      </c>
      <c r="I883" s="20" t="s">
        <v>259</v>
      </c>
      <c r="J883" s="11" t="s">
        <v>261</v>
      </c>
      <c r="K883" s="11" t="s">
        <v>2960</v>
      </c>
      <c r="L883" s="11">
        <v>2</v>
      </c>
    </row>
    <row r="884" spans="1:12">
      <c r="A884" s="11" t="s">
        <v>1634</v>
      </c>
      <c r="D884" s="11" t="s">
        <v>260</v>
      </c>
      <c r="E884" s="19" t="s">
        <v>1884</v>
      </c>
      <c r="F884" s="10">
        <v>42036</v>
      </c>
      <c r="G884" s="10">
        <v>44958</v>
      </c>
      <c r="H884" s="11">
        <v>9</v>
      </c>
      <c r="I884" s="20" t="s">
        <v>259</v>
      </c>
      <c r="J884" s="11" t="s">
        <v>261</v>
      </c>
      <c r="K884" s="11" t="s">
        <v>2960</v>
      </c>
      <c r="L884" s="11">
        <v>2</v>
      </c>
    </row>
    <row r="885" spans="1:12">
      <c r="A885" s="11" t="s">
        <v>1635</v>
      </c>
      <c r="D885" s="11" t="s">
        <v>260</v>
      </c>
      <c r="E885" s="19" t="s">
        <v>1885</v>
      </c>
      <c r="F885" s="10">
        <v>42036</v>
      </c>
      <c r="G885" s="10">
        <v>44958</v>
      </c>
      <c r="H885" s="11">
        <v>9</v>
      </c>
      <c r="I885" s="20" t="s">
        <v>259</v>
      </c>
      <c r="J885" s="11" t="s">
        <v>261</v>
      </c>
      <c r="K885" s="11" t="s">
        <v>2960</v>
      </c>
      <c r="L885" s="11">
        <v>2</v>
      </c>
    </row>
    <row r="886" spans="1:12">
      <c r="A886" s="11" t="s">
        <v>1636</v>
      </c>
      <c r="D886" s="11" t="s">
        <v>260</v>
      </c>
      <c r="E886" s="19" t="s">
        <v>1886</v>
      </c>
      <c r="F886" s="10">
        <v>42036</v>
      </c>
      <c r="G886" s="10">
        <v>44958</v>
      </c>
      <c r="H886" s="11">
        <v>9</v>
      </c>
      <c r="I886" s="20" t="s">
        <v>259</v>
      </c>
      <c r="J886" s="11" t="s">
        <v>261</v>
      </c>
      <c r="K886" s="11" t="s">
        <v>2960</v>
      </c>
      <c r="L886" s="11">
        <v>2</v>
      </c>
    </row>
    <row r="887" spans="1:12">
      <c r="A887" s="11" t="s">
        <v>1637</v>
      </c>
      <c r="D887" s="11" t="s">
        <v>260</v>
      </c>
      <c r="E887" s="19" t="s">
        <v>1887</v>
      </c>
      <c r="F887" s="10">
        <v>42036</v>
      </c>
      <c r="G887" s="10">
        <v>44958</v>
      </c>
      <c r="H887" s="11">
        <v>9</v>
      </c>
      <c r="I887" s="20" t="s">
        <v>259</v>
      </c>
      <c r="J887" s="11" t="s">
        <v>261</v>
      </c>
      <c r="K887" s="11" t="s">
        <v>2960</v>
      </c>
      <c r="L887" s="11">
        <v>2</v>
      </c>
    </row>
    <row r="888" spans="1:12">
      <c r="A888" s="11" t="s">
        <v>1638</v>
      </c>
      <c r="D888" s="11" t="s">
        <v>260</v>
      </c>
      <c r="E888" s="19" t="s">
        <v>1888</v>
      </c>
      <c r="F888" s="10">
        <v>42036</v>
      </c>
      <c r="G888" s="10">
        <v>44958</v>
      </c>
      <c r="H888" s="11">
        <v>9</v>
      </c>
      <c r="I888" s="20" t="s">
        <v>259</v>
      </c>
      <c r="J888" s="11" t="s">
        <v>261</v>
      </c>
      <c r="K888" s="11" t="s">
        <v>2960</v>
      </c>
      <c r="L888" s="11">
        <v>2</v>
      </c>
    </row>
    <row r="889" spans="1:12">
      <c r="A889" s="11" t="s">
        <v>1639</v>
      </c>
      <c r="D889" s="11" t="s">
        <v>260</v>
      </c>
      <c r="E889" s="19" t="s">
        <v>1889</v>
      </c>
      <c r="F889" s="10">
        <v>42036</v>
      </c>
      <c r="G889" s="10">
        <v>44958</v>
      </c>
      <c r="H889" s="11">
        <v>9</v>
      </c>
      <c r="I889" s="20" t="s">
        <v>259</v>
      </c>
      <c r="J889" s="11" t="s">
        <v>261</v>
      </c>
      <c r="K889" s="11" t="s">
        <v>2960</v>
      </c>
      <c r="L889" s="11">
        <v>2</v>
      </c>
    </row>
    <row r="890" spans="1:12">
      <c r="A890" s="11" t="s">
        <v>1640</v>
      </c>
      <c r="D890" s="11" t="s">
        <v>260</v>
      </c>
      <c r="E890" s="19" t="s">
        <v>1890</v>
      </c>
      <c r="F890" s="10">
        <v>42036</v>
      </c>
      <c r="G890" s="10">
        <v>44958</v>
      </c>
      <c r="H890" s="11">
        <v>9</v>
      </c>
      <c r="I890" s="20" t="s">
        <v>259</v>
      </c>
      <c r="J890" s="11" t="s">
        <v>261</v>
      </c>
      <c r="K890" s="11" t="s">
        <v>2960</v>
      </c>
      <c r="L890" s="11">
        <v>2</v>
      </c>
    </row>
    <row r="891" spans="1:12">
      <c r="A891" s="11" t="s">
        <v>1641</v>
      </c>
      <c r="D891" s="11" t="s">
        <v>260</v>
      </c>
      <c r="E891" s="19" t="s">
        <v>1891</v>
      </c>
      <c r="F891" s="10">
        <v>42036</v>
      </c>
      <c r="G891" s="10">
        <v>44958</v>
      </c>
      <c r="H891" s="11">
        <v>9</v>
      </c>
      <c r="I891" s="20" t="s">
        <v>259</v>
      </c>
      <c r="J891" s="11" t="s">
        <v>261</v>
      </c>
      <c r="K891" s="11" t="s">
        <v>2960</v>
      </c>
      <c r="L891" s="11">
        <v>2</v>
      </c>
    </row>
    <row r="892" spans="1:12">
      <c r="A892" s="11" t="s">
        <v>1642</v>
      </c>
      <c r="D892" s="11" t="s">
        <v>260</v>
      </c>
      <c r="E892" s="19" t="s">
        <v>1892</v>
      </c>
      <c r="F892" s="10">
        <v>42036</v>
      </c>
      <c r="G892" s="10">
        <v>44958</v>
      </c>
      <c r="H892" s="11">
        <v>9</v>
      </c>
      <c r="I892" s="20" t="s">
        <v>259</v>
      </c>
      <c r="J892" s="11" t="s">
        <v>261</v>
      </c>
      <c r="K892" s="11" t="s">
        <v>2960</v>
      </c>
      <c r="L892" s="11">
        <v>2</v>
      </c>
    </row>
    <row r="893" spans="1:12">
      <c r="A893" s="11" t="s">
        <v>1643</v>
      </c>
      <c r="D893" s="11" t="s">
        <v>260</v>
      </c>
      <c r="E893" s="19" t="s">
        <v>1893</v>
      </c>
      <c r="F893" s="10">
        <v>42036</v>
      </c>
      <c r="G893" s="10">
        <v>44958</v>
      </c>
      <c r="H893" s="11">
        <v>9</v>
      </c>
      <c r="I893" s="20" t="s">
        <v>259</v>
      </c>
      <c r="J893" s="11" t="s">
        <v>261</v>
      </c>
      <c r="K893" s="11" t="s">
        <v>2960</v>
      </c>
      <c r="L893" s="11">
        <v>2</v>
      </c>
    </row>
    <row r="894" spans="1:12">
      <c r="A894" s="11" t="s">
        <v>1644</v>
      </c>
      <c r="D894" s="11" t="s">
        <v>260</v>
      </c>
      <c r="E894" s="19" t="s">
        <v>1894</v>
      </c>
      <c r="F894" s="10">
        <v>42036</v>
      </c>
      <c r="G894" s="10">
        <v>44958</v>
      </c>
      <c r="H894" s="11">
        <v>9</v>
      </c>
      <c r="I894" s="20" t="s">
        <v>259</v>
      </c>
      <c r="J894" s="11" t="s">
        <v>261</v>
      </c>
      <c r="K894" s="11" t="s">
        <v>2960</v>
      </c>
      <c r="L894" s="11">
        <v>2</v>
      </c>
    </row>
    <row r="895" spans="1:12">
      <c r="A895" s="11" t="s">
        <v>1645</v>
      </c>
      <c r="D895" s="11" t="s">
        <v>260</v>
      </c>
      <c r="E895" s="19" t="s">
        <v>1895</v>
      </c>
      <c r="F895" s="10">
        <v>42036</v>
      </c>
      <c r="G895" s="10">
        <v>44958</v>
      </c>
      <c r="H895" s="11">
        <v>9</v>
      </c>
      <c r="I895" s="20" t="s">
        <v>259</v>
      </c>
      <c r="J895" s="11" t="s">
        <v>261</v>
      </c>
      <c r="K895" s="11" t="s">
        <v>2960</v>
      </c>
      <c r="L895" s="11">
        <v>2</v>
      </c>
    </row>
    <row r="896" spans="1:12">
      <c r="A896" s="11" t="s">
        <v>1646</v>
      </c>
      <c r="D896" s="11" t="s">
        <v>260</v>
      </c>
      <c r="E896" s="19" t="s">
        <v>1896</v>
      </c>
      <c r="F896" s="10">
        <v>42036</v>
      </c>
      <c r="G896" s="10">
        <v>44958</v>
      </c>
      <c r="H896" s="11">
        <v>9</v>
      </c>
      <c r="I896" s="20" t="s">
        <v>259</v>
      </c>
      <c r="J896" s="11" t="s">
        <v>261</v>
      </c>
      <c r="K896" s="11" t="s">
        <v>2960</v>
      </c>
      <c r="L896" s="11">
        <v>2</v>
      </c>
    </row>
    <row r="897" spans="1:12">
      <c r="A897" s="11" t="s">
        <v>1647</v>
      </c>
      <c r="D897" s="11" t="s">
        <v>260</v>
      </c>
      <c r="E897" s="19" t="s">
        <v>1897</v>
      </c>
      <c r="F897" s="10">
        <v>42036</v>
      </c>
      <c r="G897" s="10">
        <v>44958</v>
      </c>
      <c r="H897" s="11">
        <v>9</v>
      </c>
      <c r="I897" s="20" t="s">
        <v>259</v>
      </c>
      <c r="J897" s="11" t="s">
        <v>261</v>
      </c>
      <c r="K897" s="11" t="s">
        <v>2960</v>
      </c>
      <c r="L897" s="11">
        <v>2</v>
      </c>
    </row>
    <row r="898" spans="1:12">
      <c r="A898" s="11" t="s">
        <v>1648</v>
      </c>
      <c r="D898" s="11" t="s">
        <v>260</v>
      </c>
      <c r="E898" s="19" t="s">
        <v>1898</v>
      </c>
      <c r="F898" s="10">
        <v>42036</v>
      </c>
      <c r="G898" s="10">
        <v>44958</v>
      </c>
      <c r="H898" s="11">
        <v>9</v>
      </c>
      <c r="I898" s="20" t="s">
        <v>259</v>
      </c>
      <c r="J898" s="11" t="s">
        <v>261</v>
      </c>
      <c r="K898" s="11" t="s">
        <v>2960</v>
      </c>
      <c r="L898" s="11">
        <v>2</v>
      </c>
    </row>
    <row r="899" spans="1:12">
      <c r="A899" s="11" t="s">
        <v>1649</v>
      </c>
      <c r="D899" s="11" t="s">
        <v>260</v>
      </c>
      <c r="E899" s="19" t="s">
        <v>1899</v>
      </c>
      <c r="F899" s="10">
        <v>42036</v>
      </c>
      <c r="G899" s="10">
        <v>44958</v>
      </c>
      <c r="H899" s="11">
        <v>9</v>
      </c>
      <c r="I899" s="20" t="s">
        <v>259</v>
      </c>
      <c r="J899" s="11" t="s">
        <v>261</v>
      </c>
      <c r="K899" s="11" t="s">
        <v>2960</v>
      </c>
      <c r="L899" s="11">
        <v>2</v>
      </c>
    </row>
    <row r="900" spans="1:12">
      <c r="A900" s="11" t="s">
        <v>1650</v>
      </c>
      <c r="D900" s="11" t="s">
        <v>260</v>
      </c>
      <c r="E900" s="19" t="s">
        <v>1900</v>
      </c>
      <c r="F900" s="10">
        <v>42036</v>
      </c>
      <c r="G900" s="10">
        <v>44958</v>
      </c>
      <c r="H900" s="11">
        <v>9</v>
      </c>
      <c r="I900" s="20" t="s">
        <v>259</v>
      </c>
      <c r="J900" s="11" t="s">
        <v>261</v>
      </c>
      <c r="K900" s="11" t="s">
        <v>2960</v>
      </c>
      <c r="L900" s="11">
        <v>2</v>
      </c>
    </row>
    <row r="901" spans="1:12">
      <c r="A901" s="11" t="s">
        <v>1651</v>
      </c>
      <c r="D901" s="11" t="s">
        <v>260</v>
      </c>
      <c r="E901" s="19" t="s">
        <v>1901</v>
      </c>
      <c r="F901" s="10">
        <v>42036</v>
      </c>
      <c r="G901" s="10">
        <v>44958</v>
      </c>
      <c r="H901" s="11">
        <v>9</v>
      </c>
      <c r="I901" s="20" t="s">
        <v>259</v>
      </c>
      <c r="J901" s="11" t="s">
        <v>261</v>
      </c>
      <c r="K901" s="11" t="s">
        <v>2960</v>
      </c>
      <c r="L901" s="11">
        <v>2</v>
      </c>
    </row>
    <row r="902" spans="1:12">
      <c r="A902" s="11" t="s">
        <v>1652</v>
      </c>
      <c r="D902" s="11" t="s">
        <v>260</v>
      </c>
      <c r="E902" s="19" t="s">
        <v>1902</v>
      </c>
      <c r="F902" s="10">
        <v>42036</v>
      </c>
      <c r="G902" s="10">
        <v>44958</v>
      </c>
      <c r="H902" s="11">
        <v>9</v>
      </c>
      <c r="I902" s="20" t="s">
        <v>259</v>
      </c>
      <c r="J902" s="11" t="s">
        <v>261</v>
      </c>
      <c r="K902" s="11" t="s">
        <v>2960</v>
      </c>
      <c r="L902" s="11">
        <v>2</v>
      </c>
    </row>
    <row r="903" spans="1:12">
      <c r="A903" s="11" t="s">
        <v>1653</v>
      </c>
      <c r="D903" s="11" t="s">
        <v>260</v>
      </c>
      <c r="E903" s="19" t="s">
        <v>1903</v>
      </c>
      <c r="F903" s="10">
        <v>42036</v>
      </c>
      <c r="G903" s="10">
        <v>44958</v>
      </c>
      <c r="H903" s="11">
        <v>9</v>
      </c>
      <c r="I903" s="20" t="s">
        <v>259</v>
      </c>
      <c r="J903" s="11" t="s">
        <v>261</v>
      </c>
      <c r="K903" s="11" t="s">
        <v>2960</v>
      </c>
      <c r="L903" s="11">
        <v>2</v>
      </c>
    </row>
    <row r="904" spans="1:12">
      <c r="A904" s="11" t="s">
        <v>1654</v>
      </c>
      <c r="D904" s="11" t="s">
        <v>260</v>
      </c>
      <c r="E904" s="19" t="s">
        <v>1904</v>
      </c>
      <c r="F904" s="10">
        <v>42036</v>
      </c>
      <c r="G904" s="10">
        <v>44958</v>
      </c>
      <c r="H904" s="11">
        <v>9</v>
      </c>
      <c r="I904" s="20" t="s">
        <v>259</v>
      </c>
      <c r="J904" s="11" t="s">
        <v>261</v>
      </c>
      <c r="K904" s="11" t="s">
        <v>2960</v>
      </c>
      <c r="L904" s="11">
        <v>2</v>
      </c>
    </row>
    <row r="905" spans="1:12">
      <c r="A905" s="11" t="s">
        <v>1655</v>
      </c>
      <c r="D905" s="11" t="s">
        <v>260</v>
      </c>
      <c r="E905" s="19" t="s">
        <v>1905</v>
      </c>
      <c r="F905" s="10">
        <v>42036</v>
      </c>
      <c r="G905" s="10">
        <v>44958</v>
      </c>
      <c r="H905" s="11">
        <v>9</v>
      </c>
      <c r="I905" s="20" t="s">
        <v>259</v>
      </c>
      <c r="J905" s="11" t="s">
        <v>261</v>
      </c>
      <c r="K905" s="11" t="s">
        <v>2960</v>
      </c>
      <c r="L905" s="11">
        <v>2</v>
      </c>
    </row>
    <row r="906" spans="1:12">
      <c r="A906" s="11" t="s">
        <v>1656</v>
      </c>
      <c r="D906" s="11" t="s">
        <v>260</v>
      </c>
      <c r="E906" s="19" t="s">
        <v>1906</v>
      </c>
      <c r="F906" s="10">
        <v>42036</v>
      </c>
      <c r="G906" s="10">
        <v>44958</v>
      </c>
      <c r="H906" s="11">
        <v>9</v>
      </c>
      <c r="I906" s="20" t="s">
        <v>259</v>
      </c>
      <c r="J906" s="11" t="s">
        <v>261</v>
      </c>
      <c r="K906" s="11" t="s">
        <v>2960</v>
      </c>
      <c r="L906" s="11">
        <v>2</v>
      </c>
    </row>
    <row r="907" spans="1:12">
      <c r="A907" s="11" t="s">
        <v>1657</v>
      </c>
      <c r="D907" s="11" t="s">
        <v>260</v>
      </c>
      <c r="E907" s="19" t="s">
        <v>1907</v>
      </c>
      <c r="F907" s="10">
        <v>42036</v>
      </c>
      <c r="G907" s="10">
        <v>44958</v>
      </c>
      <c r="H907" s="11">
        <v>9</v>
      </c>
      <c r="I907" s="20" t="s">
        <v>259</v>
      </c>
      <c r="J907" s="11" t="s">
        <v>261</v>
      </c>
      <c r="K907" s="11" t="s">
        <v>2960</v>
      </c>
      <c r="L907" s="11">
        <v>2</v>
      </c>
    </row>
    <row r="908" spans="1:12">
      <c r="A908" s="11" t="s">
        <v>1658</v>
      </c>
      <c r="D908" s="11" t="s">
        <v>260</v>
      </c>
      <c r="E908" s="19" t="s">
        <v>1908</v>
      </c>
      <c r="F908" s="10">
        <v>42036</v>
      </c>
      <c r="G908" s="10">
        <v>44958</v>
      </c>
      <c r="H908" s="11">
        <v>9</v>
      </c>
      <c r="I908" s="20" t="s">
        <v>259</v>
      </c>
      <c r="J908" s="11" t="s">
        <v>261</v>
      </c>
      <c r="K908" s="11" t="s">
        <v>2960</v>
      </c>
      <c r="L908" s="11">
        <v>2</v>
      </c>
    </row>
    <row r="909" spans="1:12">
      <c r="A909" s="11" t="s">
        <v>1659</v>
      </c>
      <c r="D909" s="11" t="s">
        <v>260</v>
      </c>
      <c r="E909" s="19" t="s">
        <v>1909</v>
      </c>
      <c r="F909" s="10">
        <v>42036</v>
      </c>
      <c r="G909" s="10">
        <v>44958</v>
      </c>
      <c r="H909" s="11">
        <v>9</v>
      </c>
      <c r="I909" s="20" t="s">
        <v>259</v>
      </c>
      <c r="J909" s="11" t="s">
        <v>261</v>
      </c>
      <c r="K909" s="11" t="s">
        <v>2960</v>
      </c>
      <c r="L909" s="11">
        <v>2</v>
      </c>
    </row>
    <row r="910" spans="1:12">
      <c r="A910" s="11" t="s">
        <v>1660</v>
      </c>
      <c r="D910" s="11" t="s">
        <v>260</v>
      </c>
      <c r="E910" s="19" t="s">
        <v>1910</v>
      </c>
      <c r="F910" s="10">
        <v>42036</v>
      </c>
      <c r="G910" s="10">
        <v>44958</v>
      </c>
      <c r="H910" s="11">
        <v>9</v>
      </c>
      <c r="I910" s="20" t="s">
        <v>259</v>
      </c>
      <c r="J910" s="11" t="s">
        <v>261</v>
      </c>
      <c r="K910" s="11" t="s">
        <v>2960</v>
      </c>
      <c r="L910" s="11">
        <v>2</v>
      </c>
    </row>
    <row r="911" spans="1:12">
      <c r="A911" s="11" t="s">
        <v>1661</v>
      </c>
      <c r="D911" s="11" t="s">
        <v>260</v>
      </c>
      <c r="E911" s="19" t="s">
        <v>1911</v>
      </c>
      <c r="F911" s="10">
        <v>42036</v>
      </c>
      <c r="G911" s="10">
        <v>44958</v>
      </c>
      <c r="H911" s="11">
        <v>9</v>
      </c>
      <c r="I911" s="20" t="s">
        <v>259</v>
      </c>
      <c r="J911" s="11" t="s">
        <v>261</v>
      </c>
      <c r="K911" s="11" t="s">
        <v>2960</v>
      </c>
      <c r="L911" s="11">
        <v>2</v>
      </c>
    </row>
    <row r="912" spans="1:12">
      <c r="A912" s="11" t="s">
        <v>1662</v>
      </c>
      <c r="D912" s="11" t="s">
        <v>260</v>
      </c>
      <c r="E912" s="19" t="s">
        <v>1912</v>
      </c>
      <c r="F912" s="10">
        <v>42036</v>
      </c>
      <c r="G912" s="10">
        <v>44958</v>
      </c>
      <c r="H912" s="11">
        <v>9</v>
      </c>
      <c r="I912" s="20" t="s">
        <v>259</v>
      </c>
      <c r="J912" s="11" t="s">
        <v>261</v>
      </c>
      <c r="K912" s="11" t="s">
        <v>2960</v>
      </c>
      <c r="L912" s="11">
        <v>2</v>
      </c>
    </row>
    <row r="913" spans="1:12">
      <c r="A913" s="11" t="s">
        <v>1663</v>
      </c>
      <c r="D913" s="11" t="s">
        <v>260</v>
      </c>
      <c r="E913" s="19" t="s">
        <v>1913</v>
      </c>
      <c r="F913" s="10">
        <v>42036</v>
      </c>
      <c r="G913" s="10">
        <v>44958</v>
      </c>
      <c r="H913" s="11">
        <v>9</v>
      </c>
      <c r="I913" s="20" t="s">
        <v>259</v>
      </c>
      <c r="J913" s="11" t="s">
        <v>261</v>
      </c>
      <c r="K913" s="11" t="s">
        <v>2960</v>
      </c>
      <c r="L913" s="11">
        <v>2</v>
      </c>
    </row>
    <row r="914" spans="1:12">
      <c r="A914" s="11" t="s">
        <v>1664</v>
      </c>
      <c r="D914" s="11" t="s">
        <v>260</v>
      </c>
      <c r="E914" s="19" t="s">
        <v>1914</v>
      </c>
      <c r="F914" s="10">
        <v>42036</v>
      </c>
      <c r="G914" s="10">
        <v>44958</v>
      </c>
      <c r="H914" s="11">
        <v>9</v>
      </c>
      <c r="I914" s="20" t="s">
        <v>259</v>
      </c>
      <c r="J914" s="11" t="s">
        <v>261</v>
      </c>
      <c r="K914" s="11" t="s">
        <v>2960</v>
      </c>
      <c r="L914" s="11">
        <v>2</v>
      </c>
    </row>
    <row r="915" spans="1:12">
      <c r="A915" s="11" t="s">
        <v>1665</v>
      </c>
      <c r="D915" s="11" t="s">
        <v>260</v>
      </c>
      <c r="E915" s="19" t="s">
        <v>1915</v>
      </c>
      <c r="F915" s="10">
        <v>42036</v>
      </c>
      <c r="G915" s="10">
        <v>44958</v>
      </c>
      <c r="H915" s="11">
        <v>9</v>
      </c>
      <c r="I915" s="20" t="s">
        <v>259</v>
      </c>
      <c r="J915" s="11" t="s">
        <v>261</v>
      </c>
      <c r="K915" s="11" t="s">
        <v>2960</v>
      </c>
      <c r="L915" s="11">
        <v>2</v>
      </c>
    </row>
    <row r="916" spans="1:12">
      <c r="A916" s="11" t="s">
        <v>1666</v>
      </c>
      <c r="D916" s="11" t="s">
        <v>260</v>
      </c>
      <c r="E916" s="19" t="s">
        <v>1916</v>
      </c>
      <c r="F916" s="10">
        <v>42036</v>
      </c>
      <c r="G916" s="10">
        <v>44958</v>
      </c>
      <c r="H916" s="11">
        <v>9</v>
      </c>
      <c r="I916" s="20" t="s">
        <v>259</v>
      </c>
      <c r="J916" s="11" t="s">
        <v>261</v>
      </c>
      <c r="K916" s="11" t="s">
        <v>2960</v>
      </c>
      <c r="L916" s="11">
        <v>2</v>
      </c>
    </row>
    <row r="917" spans="1:12">
      <c r="A917" s="11" t="s">
        <v>1667</v>
      </c>
      <c r="D917" s="11" t="s">
        <v>260</v>
      </c>
      <c r="E917" s="19" t="s">
        <v>1917</v>
      </c>
      <c r="F917" s="10">
        <v>42036</v>
      </c>
      <c r="G917" s="10">
        <v>44958</v>
      </c>
      <c r="H917" s="11">
        <v>9</v>
      </c>
      <c r="I917" s="20" t="s">
        <v>259</v>
      </c>
      <c r="J917" s="11" t="s">
        <v>261</v>
      </c>
      <c r="K917" s="11" t="s">
        <v>2960</v>
      </c>
      <c r="L917" s="11">
        <v>2</v>
      </c>
    </row>
    <row r="918" spans="1:12">
      <c r="A918" s="11" t="s">
        <v>1668</v>
      </c>
      <c r="D918" s="11" t="s">
        <v>260</v>
      </c>
      <c r="E918" s="19" t="s">
        <v>1918</v>
      </c>
      <c r="F918" s="10">
        <v>42036</v>
      </c>
      <c r="G918" s="10">
        <v>44958</v>
      </c>
      <c r="H918" s="11">
        <v>9</v>
      </c>
      <c r="I918" s="20" t="s">
        <v>259</v>
      </c>
      <c r="J918" s="11" t="s">
        <v>261</v>
      </c>
      <c r="K918" s="11" t="s">
        <v>2960</v>
      </c>
      <c r="L918" s="11">
        <v>2</v>
      </c>
    </row>
    <row r="919" spans="1:12">
      <c r="A919" s="11" t="s">
        <v>1669</v>
      </c>
      <c r="D919" s="11" t="s">
        <v>260</v>
      </c>
      <c r="E919" s="19" t="s">
        <v>1919</v>
      </c>
      <c r="F919" s="10">
        <v>42036</v>
      </c>
      <c r="G919" s="10">
        <v>44958</v>
      </c>
      <c r="H919" s="11">
        <v>9</v>
      </c>
      <c r="I919" s="20" t="s">
        <v>259</v>
      </c>
      <c r="J919" s="11" t="s">
        <v>261</v>
      </c>
      <c r="K919" s="11" t="s">
        <v>2960</v>
      </c>
      <c r="L919" s="11">
        <v>2</v>
      </c>
    </row>
    <row r="920" spans="1:12">
      <c r="A920" s="11" t="s">
        <v>1670</v>
      </c>
      <c r="D920" s="11" t="s">
        <v>260</v>
      </c>
      <c r="E920" s="19" t="s">
        <v>1920</v>
      </c>
      <c r="F920" s="10">
        <v>42036</v>
      </c>
      <c r="G920" s="10">
        <v>44958</v>
      </c>
      <c r="H920" s="11">
        <v>9</v>
      </c>
      <c r="I920" s="20" t="s">
        <v>259</v>
      </c>
      <c r="J920" s="11" t="s">
        <v>261</v>
      </c>
      <c r="K920" s="11" t="s">
        <v>2960</v>
      </c>
      <c r="L920" s="11">
        <v>2</v>
      </c>
    </row>
    <row r="921" spans="1:12">
      <c r="A921" s="11" t="s">
        <v>1671</v>
      </c>
      <c r="D921" s="11" t="s">
        <v>260</v>
      </c>
      <c r="E921" s="19" t="s">
        <v>1921</v>
      </c>
      <c r="F921" s="10">
        <v>42036</v>
      </c>
      <c r="G921" s="10">
        <v>44958</v>
      </c>
      <c r="H921" s="11">
        <v>9</v>
      </c>
      <c r="I921" s="20" t="s">
        <v>259</v>
      </c>
      <c r="J921" s="11" t="s">
        <v>261</v>
      </c>
      <c r="K921" s="11" t="s">
        <v>2960</v>
      </c>
      <c r="L921" s="11">
        <v>2</v>
      </c>
    </row>
    <row r="922" spans="1:12">
      <c r="A922" s="11" t="s">
        <v>1672</v>
      </c>
      <c r="D922" s="11" t="s">
        <v>260</v>
      </c>
      <c r="E922" s="19" t="s">
        <v>1922</v>
      </c>
      <c r="F922" s="10">
        <v>42036</v>
      </c>
      <c r="G922" s="10">
        <v>44958</v>
      </c>
      <c r="H922" s="11">
        <v>9</v>
      </c>
      <c r="I922" s="20" t="s">
        <v>259</v>
      </c>
      <c r="J922" s="11" t="s">
        <v>261</v>
      </c>
      <c r="K922" s="11" t="s">
        <v>2960</v>
      </c>
      <c r="L922" s="11">
        <v>2</v>
      </c>
    </row>
    <row r="923" spans="1:12">
      <c r="A923" s="11" t="s">
        <v>1673</v>
      </c>
      <c r="D923" s="11" t="s">
        <v>260</v>
      </c>
      <c r="E923" s="19" t="s">
        <v>1923</v>
      </c>
      <c r="F923" s="10">
        <v>42036</v>
      </c>
      <c r="G923" s="10">
        <v>44958</v>
      </c>
      <c r="H923" s="11">
        <v>9</v>
      </c>
      <c r="I923" s="20" t="s">
        <v>259</v>
      </c>
      <c r="J923" s="11" t="s">
        <v>261</v>
      </c>
      <c r="K923" s="11" t="s">
        <v>2960</v>
      </c>
      <c r="L923" s="11">
        <v>2</v>
      </c>
    </row>
    <row r="924" spans="1:12">
      <c r="A924" s="11" t="s">
        <v>1674</v>
      </c>
      <c r="D924" s="11" t="s">
        <v>260</v>
      </c>
      <c r="E924" s="19" t="s">
        <v>1924</v>
      </c>
      <c r="F924" s="10">
        <v>42036</v>
      </c>
      <c r="G924" s="10">
        <v>44958</v>
      </c>
      <c r="H924" s="11">
        <v>9</v>
      </c>
      <c r="I924" s="20" t="s">
        <v>259</v>
      </c>
      <c r="J924" s="11" t="s">
        <v>261</v>
      </c>
      <c r="K924" s="11" t="s">
        <v>2960</v>
      </c>
      <c r="L924" s="11">
        <v>2</v>
      </c>
    </row>
    <row r="925" spans="1:12">
      <c r="A925" s="11" t="s">
        <v>1675</v>
      </c>
      <c r="D925" s="11" t="s">
        <v>260</v>
      </c>
      <c r="E925" s="19" t="s">
        <v>1925</v>
      </c>
      <c r="F925" s="10">
        <v>42036</v>
      </c>
      <c r="G925" s="10">
        <v>44958</v>
      </c>
      <c r="H925" s="11">
        <v>9</v>
      </c>
      <c r="I925" s="20" t="s">
        <v>259</v>
      </c>
      <c r="J925" s="11" t="s">
        <v>261</v>
      </c>
      <c r="K925" s="11" t="s">
        <v>2960</v>
      </c>
      <c r="L925" s="11">
        <v>2</v>
      </c>
    </row>
    <row r="926" spans="1:12">
      <c r="A926" s="11" t="s">
        <v>1676</v>
      </c>
      <c r="D926" s="11" t="s">
        <v>260</v>
      </c>
      <c r="E926" s="19" t="s">
        <v>1926</v>
      </c>
      <c r="F926" s="10">
        <v>42036</v>
      </c>
      <c r="G926" s="10">
        <v>44958</v>
      </c>
      <c r="H926" s="11">
        <v>9</v>
      </c>
      <c r="I926" s="20" t="s">
        <v>259</v>
      </c>
      <c r="J926" s="11" t="s">
        <v>261</v>
      </c>
      <c r="K926" s="11" t="s">
        <v>2960</v>
      </c>
      <c r="L926" s="11">
        <v>2</v>
      </c>
    </row>
    <row r="927" spans="1:12">
      <c r="A927" s="11" t="s">
        <v>1677</v>
      </c>
      <c r="D927" s="11" t="s">
        <v>260</v>
      </c>
      <c r="E927" s="19" t="s">
        <v>1927</v>
      </c>
      <c r="F927" s="10">
        <v>42036</v>
      </c>
      <c r="G927" s="10">
        <v>44958</v>
      </c>
      <c r="H927" s="11">
        <v>9</v>
      </c>
      <c r="I927" s="20" t="s">
        <v>259</v>
      </c>
      <c r="J927" s="11" t="s">
        <v>261</v>
      </c>
      <c r="K927" s="11" t="s">
        <v>2960</v>
      </c>
      <c r="L927" s="11">
        <v>2</v>
      </c>
    </row>
    <row r="928" spans="1:12">
      <c r="A928" s="11" t="s">
        <v>1678</v>
      </c>
      <c r="D928" s="11" t="s">
        <v>260</v>
      </c>
      <c r="E928" s="19" t="s">
        <v>1928</v>
      </c>
      <c r="F928" s="10">
        <v>42036</v>
      </c>
      <c r="G928" s="10">
        <v>44958</v>
      </c>
      <c r="H928" s="11">
        <v>9</v>
      </c>
      <c r="I928" s="20" t="s">
        <v>259</v>
      </c>
      <c r="J928" s="11" t="s">
        <v>261</v>
      </c>
      <c r="K928" s="11" t="s">
        <v>2960</v>
      </c>
      <c r="L928" s="11">
        <v>2</v>
      </c>
    </row>
    <row r="929" spans="1:12">
      <c r="A929" s="11" t="s">
        <v>1679</v>
      </c>
      <c r="D929" s="11" t="s">
        <v>260</v>
      </c>
      <c r="E929" s="19" t="s">
        <v>1929</v>
      </c>
      <c r="F929" s="10">
        <v>42036</v>
      </c>
      <c r="G929" s="10">
        <v>44958</v>
      </c>
      <c r="H929" s="11">
        <v>9</v>
      </c>
      <c r="I929" s="20" t="s">
        <v>259</v>
      </c>
      <c r="J929" s="11" t="s">
        <v>261</v>
      </c>
      <c r="K929" s="11" t="s">
        <v>2960</v>
      </c>
      <c r="L929" s="11">
        <v>2</v>
      </c>
    </row>
    <row r="930" spans="1:12">
      <c r="A930" s="11" t="s">
        <v>1680</v>
      </c>
      <c r="D930" s="11" t="s">
        <v>260</v>
      </c>
      <c r="E930" s="19" t="s">
        <v>1930</v>
      </c>
      <c r="F930" s="10">
        <v>42036</v>
      </c>
      <c r="G930" s="10">
        <v>44958</v>
      </c>
      <c r="H930" s="11">
        <v>9</v>
      </c>
      <c r="I930" s="20" t="s">
        <v>259</v>
      </c>
      <c r="J930" s="11" t="s">
        <v>261</v>
      </c>
      <c r="K930" s="11" t="s">
        <v>2960</v>
      </c>
      <c r="L930" s="11">
        <v>2</v>
      </c>
    </row>
    <row r="931" spans="1:12">
      <c r="A931" s="11" t="s">
        <v>1681</v>
      </c>
      <c r="D931" s="11" t="s">
        <v>260</v>
      </c>
      <c r="E931" s="19" t="s">
        <v>1931</v>
      </c>
      <c r="F931" s="10">
        <v>42036</v>
      </c>
      <c r="G931" s="10">
        <v>44958</v>
      </c>
      <c r="H931" s="11">
        <v>9</v>
      </c>
      <c r="I931" s="20" t="s">
        <v>259</v>
      </c>
      <c r="J931" s="11" t="s">
        <v>261</v>
      </c>
      <c r="K931" s="11" t="s">
        <v>2960</v>
      </c>
      <c r="L931" s="11">
        <v>2</v>
      </c>
    </row>
    <row r="932" spans="1:12">
      <c r="A932" s="11" t="s">
        <v>1682</v>
      </c>
      <c r="D932" s="11" t="s">
        <v>260</v>
      </c>
      <c r="E932" s="19" t="s">
        <v>1932</v>
      </c>
      <c r="F932" s="10">
        <v>42036</v>
      </c>
      <c r="G932" s="10">
        <v>44958</v>
      </c>
      <c r="H932" s="11">
        <v>9</v>
      </c>
      <c r="I932" s="20" t="s">
        <v>259</v>
      </c>
      <c r="J932" s="11" t="s">
        <v>261</v>
      </c>
      <c r="K932" s="11" t="s">
        <v>2960</v>
      </c>
      <c r="L932" s="11">
        <v>2</v>
      </c>
    </row>
    <row r="933" spans="1:12">
      <c r="A933" s="11" t="s">
        <v>1683</v>
      </c>
      <c r="D933" s="11" t="s">
        <v>260</v>
      </c>
      <c r="E933" s="19" t="s">
        <v>1933</v>
      </c>
      <c r="F933" s="10">
        <v>42036</v>
      </c>
      <c r="G933" s="10">
        <v>44958</v>
      </c>
      <c r="H933" s="11">
        <v>9</v>
      </c>
      <c r="I933" s="20" t="s">
        <v>259</v>
      </c>
      <c r="J933" s="11" t="s">
        <v>261</v>
      </c>
      <c r="K933" s="11" t="s">
        <v>2960</v>
      </c>
      <c r="L933" s="11">
        <v>2</v>
      </c>
    </row>
    <row r="934" spans="1:12">
      <c r="A934" s="11" t="s">
        <v>1684</v>
      </c>
      <c r="D934" s="11" t="s">
        <v>260</v>
      </c>
      <c r="E934" s="19" t="s">
        <v>1934</v>
      </c>
      <c r="F934" s="10">
        <v>42036</v>
      </c>
      <c r="G934" s="10">
        <v>44958</v>
      </c>
      <c r="H934" s="11">
        <v>9</v>
      </c>
      <c r="I934" s="20" t="s">
        <v>259</v>
      </c>
      <c r="J934" s="11" t="s">
        <v>261</v>
      </c>
      <c r="K934" s="11" t="s">
        <v>2960</v>
      </c>
      <c r="L934" s="11">
        <v>2</v>
      </c>
    </row>
    <row r="935" spans="1:12">
      <c r="A935" s="11" t="s">
        <v>1685</v>
      </c>
      <c r="D935" s="11" t="s">
        <v>260</v>
      </c>
      <c r="E935" s="19" t="s">
        <v>1935</v>
      </c>
      <c r="F935" s="10">
        <v>42036</v>
      </c>
      <c r="G935" s="10">
        <v>44958</v>
      </c>
      <c r="H935" s="11">
        <v>9</v>
      </c>
      <c r="I935" s="20" t="s">
        <v>259</v>
      </c>
      <c r="J935" s="11" t="s">
        <v>261</v>
      </c>
      <c r="K935" s="11" t="s">
        <v>2960</v>
      </c>
      <c r="L935" s="11">
        <v>2</v>
      </c>
    </row>
    <row r="936" spans="1:12">
      <c r="A936" s="11" t="s">
        <v>1686</v>
      </c>
      <c r="D936" s="11" t="s">
        <v>260</v>
      </c>
      <c r="E936" s="19" t="s">
        <v>1936</v>
      </c>
      <c r="F936" s="10">
        <v>42036</v>
      </c>
      <c r="G936" s="10">
        <v>44958</v>
      </c>
      <c r="H936" s="11">
        <v>9</v>
      </c>
      <c r="I936" s="20" t="s">
        <v>259</v>
      </c>
      <c r="J936" s="11" t="s">
        <v>261</v>
      </c>
      <c r="K936" s="11" t="s">
        <v>2960</v>
      </c>
      <c r="L936" s="11">
        <v>2</v>
      </c>
    </row>
    <row r="937" spans="1:12">
      <c r="A937" s="11" t="s">
        <v>1687</v>
      </c>
      <c r="D937" s="11" t="s">
        <v>260</v>
      </c>
      <c r="E937" s="19" t="s">
        <v>1937</v>
      </c>
      <c r="F937" s="10">
        <v>42036</v>
      </c>
      <c r="G937" s="10">
        <v>44958</v>
      </c>
      <c r="H937" s="11">
        <v>9</v>
      </c>
      <c r="I937" s="20" t="s">
        <v>259</v>
      </c>
      <c r="J937" s="11" t="s">
        <v>261</v>
      </c>
      <c r="K937" s="11" t="s">
        <v>2960</v>
      </c>
      <c r="L937" s="11">
        <v>2</v>
      </c>
    </row>
    <row r="938" spans="1:12">
      <c r="A938" s="11" t="s">
        <v>1688</v>
      </c>
      <c r="D938" s="11" t="s">
        <v>260</v>
      </c>
      <c r="E938" s="19" t="s">
        <v>1938</v>
      </c>
      <c r="F938" s="10">
        <v>42036</v>
      </c>
      <c r="G938" s="10">
        <v>44958</v>
      </c>
      <c r="H938" s="11">
        <v>9</v>
      </c>
      <c r="I938" s="20" t="s">
        <v>259</v>
      </c>
      <c r="J938" s="11" t="s">
        <v>261</v>
      </c>
      <c r="K938" s="11" t="s">
        <v>2960</v>
      </c>
      <c r="L938" s="11">
        <v>2</v>
      </c>
    </row>
    <row r="939" spans="1:12">
      <c r="A939" s="11" t="s">
        <v>1689</v>
      </c>
      <c r="D939" s="11" t="s">
        <v>260</v>
      </c>
      <c r="E939" s="19" t="s">
        <v>1939</v>
      </c>
      <c r="F939" s="10">
        <v>42036</v>
      </c>
      <c r="G939" s="10">
        <v>44958</v>
      </c>
      <c r="H939" s="11">
        <v>9</v>
      </c>
      <c r="I939" s="20" t="s">
        <v>259</v>
      </c>
      <c r="J939" s="11" t="s">
        <v>261</v>
      </c>
      <c r="K939" s="11" t="s">
        <v>2960</v>
      </c>
      <c r="L939" s="11">
        <v>2</v>
      </c>
    </row>
    <row r="940" spans="1:12">
      <c r="A940" s="11" t="s">
        <v>1690</v>
      </c>
      <c r="D940" s="11" t="s">
        <v>260</v>
      </c>
      <c r="E940" s="19" t="s">
        <v>1940</v>
      </c>
      <c r="F940" s="10">
        <v>42036</v>
      </c>
      <c r="G940" s="10">
        <v>44958</v>
      </c>
      <c r="H940" s="11">
        <v>9</v>
      </c>
      <c r="I940" s="20" t="s">
        <v>259</v>
      </c>
      <c r="J940" s="11" t="s">
        <v>261</v>
      </c>
      <c r="K940" s="11" t="s">
        <v>2960</v>
      </c>
      <c r="L940" s="11">
        <v>2</v>
      </c>
    </row>
    <row r="941" spans="1:12">
      <c r="A941" s="11" t="s">
        <v>1691</v>
      </c>
      <c r="D941" s="11" t="s">
        <v>260</v>
      </c>
      <c r="E941" s="19" t="s">
        <v>1941</v>
      </c>
      <c r="F941" s="10">
        <v>42036</v>
      </c>
      <c r="G941" s="10">
        <v>44958</v>
      </c>
      <c r="H941" s="11">
        <v>9</v>
      </c>
      <c r="I941" s="20" t="s">
        <v>259</v>
      </c>
      <c r="J941" s="11" t="s">
        <v>261</v>
      </c>
      <c r="K941" s="11" t="s">
        <v>2960</v>
      </c>
      <c r="L941" s="11">
        <v>2</v>
      </c>
    </row>
    <row r="942" spans="1:12">
      <c r="A942" s="11" t="s">
        <v>1692</v>
      </c>
      <c r="D942" s="11" t="s">
        <v>260</v>
      </c>
      <c r="E942" s="19" t="s">
        <v>1942</v>
      </c>
      <c r="F942" s="10">
        <v>42036</v>
      </c>
      <c r="G942" s="10">
        <v>44958</v>
      </c>
      <c r="H942" s="11">
        <v>9</v>
      </c>
      <c r="I942" s="20" t="s">
        <v>259</v>
      </c>
      <c r="J942" s="11" t="s">
        <v>261</v>
      </c>
      <c r="K942" s="11" t="s">
        <v>2960</v>
      </c>
      <c r="L942" s="11">
        <v>2</v>
      </c>
    </row>
    <row r="943" spans="1:12">
      <c r="A943" s="11" t="s">
        <v>1693</v>
      </c>
      <c r="D943" s="11" t="s">
        <v>260</v>
      </c>
      <c r="E943" s="19" t="s">
        <v>1943</v>
      </c>
      <c r="F943" s="10">
        <v>42036</v>
      </c>
      <c r="G943" s="10">
        <v>44958</v>
      </c>
      <c r="H943" s="11">
        <v>9</v>
      </c>
      <c r="I943" s="20" t="s">
        <v>259</v>
      </c>
      <c r="J943" s="11" t="s">
        <v>261</v>
      </c>
      <c r="K943" s="11" t="s">
        <v>2960</v>
      </c>
      <c r="L943" s="11">
        <v>2</v>
      </c>
    </row>
    <row r="944" spans="1:12">
      <c r="A944" s="11" t="s">
        <v>1694</v>
      </c>
      <c r="D944" s="11" t="s">
        <v>260</v>
      </c>
      <c r="E944" s="19" t="s">
        <v>1944</v>
      </c>
      <c r="F944" s="10">
        <v>42036</v>
      </c>
      <c r="G944" s="10">
        <v>44958</v>
      </c>
      <c r="H944" s="11">
        <v>9</v>
      </c>
      <c r="I944" s="20" t="s">
        <v>259</v>
      </c>
      <c r="J944" s="11" t="s">
        <v>261</v>
      </c>
      <c r="K944" s="11" t="s">
        <v>2960</v>
      </c>
      <c r="L944" s="11">
        <v>2</v>
      </c>
    </row>
    <row r="945" spans="1:12">
      <c r="A945" s="11" t="s">
        <v>1695</v>
      </c>
      <c r="D945" s="11" t="s">
        <v>260</v>
      </c>
      <c r="E945" s="19" t="s">
        <v>1945</v>
      </c>
      <c r="F945" s="10">
        <v>42036</v>
      </c>
      <c r="G945" s="10">
        <v>44958</v>
      </c>
      <c r="H945" s="11">
        <v>9</v>
      </c>
      <c r="I945" s="20" t="s">
        <v>259</v>
      </c>
      <c r="J945" s="11" t="s">
        <v>261</v>
      </c>
      <c r="K945" s="11" t="s">
        <v>2960</v>
      </c>
      <c r="L945" s="11">
        <v>2</v>
      </c>
    </row>
    <row r="946" spans="1:12">
      <c r="A946" s="11" t="s">
        <v>1696</v>
      </c>
      <c r="D946" s="11" t="s">
        <v>260</v>
      </c>
      <c r="E946" s="19" t="s">
        <v>1946</v>
      </c>
      <c r="F946" s="10">
        <v>42036</v>
      </c>
      <c r="G946" s="10">
        <v>44958</v>
      </c>
      <c r="H946" s="11">
        <v>9</v>
      </c>
      <c r="I946" s="20" t="s">
        <v>259</v>
      </c>
      <c r="J946" s="11" t="s">
        <v>261</v>
      </c>
      <c r="K946" s="11" t="s">
        <v>2960</v>
      </c>
      <c r="L946" s="11">
        <v>2</v>
      </c>
    </row>
    <row r="947" spans="1:12">
      <c r="A947" s="11" t="s">
        <v>1697</v>
      </c>
      <c r="D947" s="11" t="s">
        <v>260</v>
      </c>
      <c r="E947" s="19" t="s">
        <v>1947</v>
      </c>
      <c r="F947" s="10">
        <v>42036</v>
      </c>
      <c r="G947" s="10">
        <v>44958</v>
      </c>
      <c r="H947" s="11">
        <v>9</v>
      </c>
      <c r="I947" s="20" t="s">
        <v>259</v>
      </c>
      <c r="J947" s="11" t="s">
        <v>261</v>
      </c>
      <c r="K947" s="11" t="s">
        <v>2960</v>
      </c>
      <c r="L947" s="11">
        <v>2</v>
      </c>
    </row>
    <row r="948" spans="1:12">
      <c r="A948" s="11" t="s">
        <v>1698</v>
      </c>
      <c r="D948" s="11" t="s">
        <v>260</v>
      </c>
      <c r="E948" s="19" t="s">
        <v>1948</v>
      </c>
      <c r="F948" s="10">
        <v>42036</v>
      </c>
      <c r="G948" s="10">
        <v>44958</v>
      </c>
      <c r="H948" s="11">
        <v>9</v>
      </c>
      <c r="I948" s="20" t="s">
        <v>259</v>
      </c>
      <c r="J948" s="11" t="s">
        <v>261</v>
      </c>
      <c r="K948" s="11" t="s">
        <v>2960</v>
      </c>
      <c r="L948" s="11">
        <v>2</v>
      </c>
    </row>
    <row r="949" spans="1:12">
      <c r="A949" s="11" t="s">
        <v>1699</v>
      </c>
      <c r="D949" s="11" t="s">
        <v>260</v>
      </c>
      <c r="E949" s="19" t="s">
        <v>1949</v>
      </c>
      <c r="F949" s="10">
        <v>42036</v>
      </c>
      <c r="G949" s="10">
        <v>44958</v>
      </c>
      <c r="H949" s="11">
        <v>9</v>
      </c>
      <c r="I949" s="20" t="s">
        <v>259</v>
      </c>
      <c r="J949" s="11" t="s">
        <v>261</v>
      </c>
      <c r="K949" s="11" t="s">
        <v>2960</v>
      </c>
      <c r="L949" s="11">
        <v>2</v>
      </c>
    </row>
    <row r="950" spans="1:12">
      <c r="A950" s="11" t="s">
        <v>1700</v>
      </c>
      <c r="D950" s="11" t="s">
        <v>260</v>
      </c>
      <c r="E950" s="19" t="s">
        <v>1950</v>
      </c>
      <c r="F950" s="10">
        <v>42036</v>
      </c>
      <c r="G950" s="10">
        <v>44958</v>
      </c>
      <c r="H950" s="11">
        <v>9</v>
      </c>
      <c r="I950" s="20" t="s">
        <v>259</v>
      </c>
      <c r="J950" s="11" t="s">
        <v>261</v>
      </c>
      <c r="K950" s="11" t="s">
        <v>2960</v>
      </c>
      <c r="L950" s="11">
        <v>2</v>
      </c>
    </row>
    <row r="951" spans="1:12">
      <c r="A951" s="11" t="s">
        <v>1701</v>
      </c>
      <c r="D951" s="11" t="s">
        <v>260</v>
      </c>
      <c r="E951" s="19" t="s">
        <v>1951</v>
      </c>
      <c r="F951" s="10">
        <v>42036</v>
      </c>
      <c r="G951" s="10">
        <v>44958</v>
      </c>
      <c r="H951" s="11">
        <v>9</v>
      </c>
      <c r="I951" s="20" t="s">
        <v>259</v>
      </c>
      <c r="J951" s="11" t="s">
        <v>261</v>
      </c>
      <c r="K951" s="11" t="s">
        <v>2960</v>
      </c>
      <c r="L951" s="11">
        <v>2</v>
      </c>
    </row>
    <row r="952" spans="1:12">
      <c r="A952" s="11" t="s">
        <v>1702</v>
      </c>
      <c r="D952" s="11" t="s">
        <v>260</v>
      </c>
      <c r="E952" s="19" t="s">
        <v>1952</v>
      </c>
      <c r="F952" s="10">
        <v>42036</v>
      </c>
      <c r="G952" s="10">
        <v>44958</v>
      </c>
      <c r="H952" s="11">
        <v>9</v>
      </c>
      <c r="I952" s="20" t="s">
        <v>259</v>
      </c>
      <c r="J952" s="11" t="s">
        <v>261</v>
      </c>
      <c r="K952" s="11" t="s">
        <v>2960</v>
      </c>
      <c r="L952" s="11">
        <v>2</v>
      </c>
    </row>
    <row r="953" spans="1:12">
      <c r="A953" s="11" t="s">
        <v>1703</v>
      </c>
      <c r="D953" s="11" t="s">
        <v>260</v>
      </c>
      <c r="E953" s="19" t="s">
        <v>1953</v>
      </c>
      <c r="F953" s="10">
        <v>42036</v>
      </c>
      <c r="G953" s="10">
        <v>44958</v>
      </c>
      <c r="H953" s="11">
        <v>9</v>
      </c>
      <c r="I953" s="20" t="s">
        <v>259</v>
      </c>
      <c r="J953" s="11" t="s">
        <v>261</v>
      </c>
      <c r="K953" s="11" t="s">
        <v>2960</v>
      </c>
      <c r="L953" s="11">
        <v>2</v>
      </c>
    </row>
    <row r="954" spans="1:12">
      <c r="A954" s="11" t="s">
        <v>1704</v>
      </c>
      <c r="D954" s="11" t="s">
        <v>260</v>
      </c>
      <c r="E954" s="19" t="s">
        <v>1954</v>
      </c>
      <c r="F954" s="10">
        <v>42036</v>
      </c>
      <c r="G954" s="10">
        <v>44958</v>
      </c>
      <c r="H954" s="11">
        <v>9</v>
      </c>
      <c r="I954" s="20" t="s">
        <v>259</v>
      </c>
      <c r="J954" s="11" t="s">
        <v>261</v>
      </c>
      <c r="K954" s="11" t="s">
        <v>2960</v>
      </c>
      <c r="L954" s="11">
        <v>2</v>
      </c>
    </row>
    <row r="955" spans="1:12">
      <c r="A955" s="11" t="s">
        <v>1705</v>
      </c>
      <c r="D955" s="11" t="s">
        <v>260</v>
      </c>
      <c r="E955" s="19" t="s">
        <v>1955</v>
      </c>
      <c r="F955" s="10">
        <v>42036</v>
      </c>
      <c r="G955" s="10">
        <v>44958</v>
      </c>
      <c r="H955" s="11">
        <v>9</v>
      </c>
      <c r="I955" s="20" t="s">
        <v>259</v>
      </c>
      <c r="J955" s="11" t="s">
        <v>261</v>
      </c>
      <c r="K955" s="11" t="s">
        <v>2960</v>
      </c>
      <c r="L955" s="11">
        <v>2</v>
      </c>
    </row>
    <row r="956" spans="1:12">
      <c r="A956" s="11" t="s">
        <v>1706</v>
      </c>
      <c r="D956" s="11" t="s">
        <v>260</v>
      </c>
      <c r="E956" s="19" t="s">
        <v>1956</v>
      </c>
      <c r="F956" s="10">
        <v>42036</v>
      </c>
      <c r="G956" s="10">
        <v>44958</v>
      </c>
      <c r="H956" s="11">
        <v>9</v>
      </c>
      <c r="I956" s="20" t="s">
        <v>259</v>
      </c>
      <c r="J956" s="11" t="s">
        <v>261</v>
      </c>
      <c r="K956" s="11" t="s">
        <v>2960</v>
      </c>
      <c r="L956" s="11">
        <v>2</v>
      </c>
    </row>
    <row r="957" spans="1:12">
      <c r="A957" s="11" t="s">
        <v>1707</v>
      </c>
      <c r="D957" s="11" t="s">
        <v>260</v>
      </c>
      <c r="E957" s="19" t="s">
        <v>1957</v>
      </c>
      <c r="F957" s="10">
        <v>42036</v>
      </c>
      <c r="G957" s="10">
        <v>44958</v>
      </c>
      <c r="H957" s="11">
        <v>9</v>
      </c>
      <c r="I957" s="20" t="s">
        <v>259</v>
      </c>
      <c r="J957" s="11" t="s">
        <v>261</v>
      </c>
      <c r="K957" s="11" t="s">
        <v>2960</v>
      </c>
      <c r="L957" s="11">
        <v>2</v>
      </c>
    </row>
    <row r="958" spans="1:12">
      <c r="A958" s="11" t="s">
        <v>1708</v>
      </c>
      <c r="D958" s="11" t="s">
        <v>260</v>
      </c>
      <c r="E958" s="19" t="s">
        <v>1958</v>
      </c>
      <c r="F958" s="10">
        <v>42036</v>
      </c>
      <c r="G958" s="10">
        <v>44958</v>
      </c>
      <c r="H958" s="11">
        <v>9</v>
      </c>
      <c r="I958" s="20" t="s">
        <v>259</v>
      </c>
      <c r="J958" s="11" t="s">
        <v>261</v>
      </c>
      <c r="K958" s="11" t="s">
        <v>2960</v>
      </c>
      <c r="L958" s="11">
        <v>2</v>
      </c>
    </row>
    <row r="959" spans="1:12">
      <c r="A959" s="11" t="s">
        <v>1709</v>
      </c>
      <c r="D959" s="11" t="s">
        <v>260</v>
      </c>
      <c r="E959" s="19" t="s">
        <v>1959</v>
      </c>
      <c r="F959" s="10">
        <v>42036</v>
      </c>
      <c r="G959" s="10">
        <v>44958</v>
      </c>
      <c r="H959" s="11">
        <v>9</v>
      </c>
      <c r="I959" s="20" t="s">
        <v>259</v>
      </c>
      <c r="J959" s="11" t="s">
        <v>261</v>
      </c>
      <c r="K959" s="11" t="s">
        <v>2960</v>
      </c>
      <c r="L959" s="11">
        <v>2</v>
      </c>
    </row>
    <row r="960" spans="1:12">
      <c r="A960" s="11" t="s">
        <v>1710</v>
      </c>
      <c r="D960" s="11" t="s">
        <v>260</v>
      </c>
      <c r="E960" s="19" t="s">
        <v>1960</v>
      </c>
      <c r="F960" s="10">
        <v>42036</v>
      </c>
      <c r="G960" s="10">
        <v>44958</v>
      </c>
      <c r="H960" s="11">
        <v>9</v>
      </c>
      <c r="I960" s="20" t="s">
        <v>259</v>
      </c>
      <c r="J960" s="11" t="s">
        <v>261</v>
      </c>
      <c r="K960" s="11" t="s">
        <v>2960</v>
      </c>
      <c r="L960" s="11">
        <v>2</v>
      </c>
    </row>
    <row r="961" spans="1:12">
      <c r="A961" s="11" t="s">
        <v>1711</v>
      </c>
      <c r="D961" s="11" t="s">
        <v>260</v>
      </c>
      <c r="E961" s="19" t="s">
        <v>1961</v>
      </c>
      <c r="F961" s="10">
        <v>42036</v>
      </c>
      <c r="G961" s="10">
        <v>44958</v>
      </c>
      <c r="H961" s="11">
        <v>9</v>
      </c>
      <c r="I961" s="20" t="s">
        <v>259</v>
      </c>
      <c r="J961" s="11" t="s">
        <v>261</v>
      </c>
      <c r="K961" s="11" t="s">
        <v>2960</v>
      </c>
      <c r="L961" s="11">
        <v>2</v>
      </c>
    </row>
    <row r="962" spans="1:12">
      <c r="A962" s="11" t="s">
        <v>1712</v>
      </c>
      <c r="D962" s="11" t="s">
        <v>260</v>
      </c>
      <c r="E962" s="19" t="s">
        <v>1962</v>
      </c>
      <c r="F962" s="10">
        <v>42036</v>
      </c>
      <c r="G962" s="10">
        <v>44958</v>
      </c>
      <c r="H962" s="11">
        <v>9</v>
      </c>
      <c r="I962" s="20" t="s">
        <v>259</v>
      </c>
      <c r="J962" s="11" t="s">
        <v>261</v>
      </c>
      <c r="K962" s="11" t="s">
        <v>2960</v>
      </c>
      <c r="L962" s="11">
        <v>2</v>
      </c>
    </row>
    <row r="963" spans="1:12">
      <c r="A963" s="11" t="s">
        <v>1713</v>
      </c>
      <c r="D963" s="11" t="s">
        <v>260</v>
      </c>
      <c r="E963" s="19" t="s">
        <v>1963</v>
      </c>
      <c r="F963" s="10">
        <v>42036</v>
      </c>
      <c r="G963" s="10">
        <v>44958</v>
      </c>
      <c r="H963" s="11">
        <v>9</v>
      </c>
      <c r="I963" s="20" t="s">
        <v>259</v>
      </c>
      <c r="J963" s="11" t="s">
        <v>261</v>
      </c>
      <c r="K963" s="11" t="s">
        <v>2960</v>
      </c>
      <c r="L963" s="11">
        <v>2</v>
      </c>
    </row>
    <row r="964" spans="1:12">
      <c r="A964" s="11" t="s">
        <v>1714</v>
      </c>
      <c r="D964" s="11" t="s">
        <v>260</v>
      </c>
      <c r="E964" s="19" t="s">
        <v>1964</v>
      </c>
      <c r="F964" s="10">
        <v>42036</v>
      </c>
      <c r="G964" s="10">
        <v>44958</v>
      </c>
      <c r="H964" s="11">
        <v>9</v>
      </c>
      <c r="I964" s="20" t="s">
        <v>259</v>
      </c>
      <c r="J964" s="11" t="s">
        <v>261</v>
      </c>
      <c r="K964" s="11" t="s">
        <v>2960</v>
      </c>
      <c r="L964" s="11">
        <v>2</v>
      </c>
    </row>
    <row r="965" spans="1:12">
      <c r="A965" s="11" t="s">
        <v>1715</v>
      </c>
      <c r="D965" s="11" t="s">
        <v>260</v>
      </c>
      <c r="E965" s="19" t="s">
        <v>1965</v>
      </c>
      <c r="F965" s="10">
        <v>42036</v>
      </c>
      <c r="G965" s="10">
        <v>44958</v>
      </c>
      <c r="H965" s="11">
        <v>9</v>
      </c>
      <c r="I965" s="20" t="s">
        <v>259</v>
      </c>
      <c r="J965" s="11" t="s">
        <v>261</v>
      </c>
      <c r="K965" s="11" t="s">
        <v>2960</v>
      </c>
      <c r="L965" s="11">
        <v>2</v>
      </c>
    </row>
    <row r="966" spans="1:12">
      <c r="A966" s="11" t="s">
        <v>1716</v>
      </c>
      <c r="D966" s="11" t="s">
        <v>260</v>
      </c>
      <c r="E966" s="19" t="s">
        <v>1966</v>
      </c>
      <c r="F966" s="10">
        <v>42036</v>
      </c>
      <c r="G966" s="10">
        <v>44958</v>
      </c>
      <c r="H966" s="11">
        <v>9</v>
      </c>
      <c r="I966" s="20" t="s">
        <v>259</v>
      </c>
      <c r="J966" s="11" t="s">
        <v>261</v>
      </c>
      <c r="K966" s="11" t="s">
        <v>2960</v>
      </c>
      <c r="L966" s="11">
        <v>2</v>
      </c>
    </row>
    <row r="967" spans="1:12">
      <c r="A967" s="11" t="s">
        <v>1717</v>
      </c>
      <c r="D967" s="11" t="s">
        <v>260</v>
      </c>
      <c r="E967" s="19" t="s">
        <v>1967</v>
      </c>
      <c r="F967" s="10">
        <v>42036</v>
      </c>
      <c r="G967" s="10">
        <v>44958</v>
      </c>
      <c r="H967" s="11">
        <v>9</v>
      </c>
      <c r="I967" s="20" t="s">
        <v>259</v>
      </c>
      <c r="J967" s="11" t="s">
        <v>261</v>
      </c>
      <c r="K967" s="11" t="s">
        <v>2960</v>
      </c>
      <c r="L967" s="11">
        <v>2</v>
      </c>
    </row>
    <row r="968" spans="1:12">
      <c r="A968" s="11" t="s">
        <v>1718</v>
      </c>
      <c r="D968" s="11" t="s">
        <v>260</v>
      </c>
      <c r="E968" s="19" t="s">
        <v>1968</v>
      </c>
      <c r="F968" s="10">
        <v>42036</v>
      </c>
      <c r="G968" s="10">
        <v>44958</v>
      </c>
      <c r="H968" s="11">
        <v>9</v>
      </c>
      <c r="I968" s="20" t="s">
        <v>259</v>
      </c>
      <c r="J968" s="11" t="s">
        <v>261</v>
      </c>
      <c r="K968" s="11" t="s">
        <v>2960</v>
      </c>
      <c r="L968" s="11">
        <v>2</v>
      </c>
    </row>
    <row r="969" spans="1:12">
      <c r="A969" s="11" t="s">
        <v>1719</v>
      </c>
      <c r="D969" s="11" t="s">
        <v>260</v>
      </c>
      <c r="E969" s="19" t="s">
        <v>1969</v>
      </c>
      <c r="F969" s="10">
        <v>42036</v>
      </c>
      <c r="G969" s="10">
        <v>44958</v>
      </c>
      <c r="H969" s="11">
        <v>9</v>
      </c>
      <c r="I969" s="20" t="s">
        <v>259</v>
      </c>
      <c r="J969" s="11" t="s">
        <v>261</v>
      </c>
      <c r="K969" s="11" t="s">
        <v>2960</v>
      </c>
      <c r="L969" s="11">
        <v>2</v>
      </c>
    </row>
    <row r="970" spans="1:12">
      <c r="A970" s="11" t="s">
        <v>1720</v>
      </c>
      <c r="D970" s="11" t="s">
        <v>260</v>
      </c>
      <c r="E970" s="19" t="s">
        <v>1970</v>
      </c>
      <c r="F970" s="10">
        <v>42036</v>
      </c>
      <c r="G970" s="10">
        <v>44958</v>
      </c>
      <c r="H970" s="11">
        <v>9</v>
      </c>
      <c r="I970" s="20" t="s">
        <v>259</v>
      </c>
      <c r="J970" s="11" t="s">
        <v>261</v>
      </c>
      <c r="K970" s="11" t="s">
        <v>2960</v>
      </c>
      <c r="L970" s="11">
        <v>2</v>
      </c>
    </row>
    <row r="971" spans="1:12">
      <c r="A971" s="11" t="s">
        <v>1721</v>
      </c>
      <c r="D971" s="11" t="s">
        <v>260</v>
      </c>
      <c r="E971" s="19" t="s">
        <v>1971</v>
      </c>
      <c r="F971" s="10">
        <v>42036</v>
      </c>
      <c r="G971" s="10">
        <v>44958</v>
      </c>
      <c r="H971" s="11">
        <v>9</v>
      </c>
      <c r="I971" s="20" t="s">
        <v>259</v>
      </c>
      <c r="J971" s="11" t="s">
        <v>261</v>
      </c>
      <c r="K971" s="11" t="s">
        <v>2960</v>
      </c>
      <c r="L971" s="11">
        <v>2</v>
      </c>
    </row>
    <row r="972" spans="1:12">
      <c r="A972" s="11" t="s">
        <v>1722</v>
      </c>
      <c r="D972" s="11" t="s">
        <v>260</v>
      </c>
      <c r="E972" s="19" t="s">
        <v>1972</v>
      </c>
      <c r="F972" s="10">
        <v>42036</v>
      </c>
      <c r="G972" s="10">
        <v>44958</v>
      </c>
      <c r="H972" s="11">
        <v>9</v>
      </c>
      <c r="I972" s="20" t="s">
        <v>259</v>
      </c>
      <c r="J972" s="11" t="s">
        <v>261</v>
      </c>
      <c r="K972" s="11" t="s">
        <v>2960</v>
      </c>
      <c r="L972" s="11">
        <v>2</v>
      </c>
    </row>
    <row r="973" spans="1:12">
      <c r="A973" s="11" t="s">
        <v>1723</v>
      </c>
      <c r="D973" s="11" t="s">
        <v>260</v>
      </c>
      <c r="E973" s="19" t="s">
        <v>1973</v>
      </c>
      <c r="F973" s="10">
        <v>42036</v>
      </c>
      <c r="G973" s="10">
        <v>44958</v>
      </c>
      <c r="H973" s="11">
        <v>9</v>
      </c>
      <c r="I973" s="20" t="s">
        <v>259</v>
      </c>
      <c r="J973" s="11" t="s">
        <v>261</v>
      </c>
      <c r="K973" s="11" t="s">
        <v>2960</v>
      </c>
      <c r="L973" s="11">
        <v>2</v>
      </c>
    </row>
    <row r="974" spans="1:12">
      <c r="A974" s="11" t="s">
        <v>1724</v>
      </c>
      <c r="D974" s="11" t="s">
        <v>260</v>
      </c>
      <c r="E974" s="19" t="s">
        <v>1974</v>
      </c>
      <c r="F974" s="10">
        <v>42036</v>
      </c>
      <c r="G974" s="10">
        <v>44958</v>
      </c>
      <c r="H974" s="11">
        <v>9</v>
      </c>
      <c r="I974" s="20" t="s">
        <v>259</v>
      </c>
      <c r="J974" s="11" t="s">
        <v>261</v>
      </c>
      <c r="K974" s="11" t="s">
        <v>2960</v>
      </c>
      <c r="L974" s="11">
        <v>2</v>
      </c>
    </row>
    <row r="975" spans="1:12">
      <c r="A975" s="11" t="s">
        <v>1725</v>
      </c>
      <c r="D975" s="11" t="s">
        <v>260</v>
      </c>
      <c r="E975" s="19" t="s">
        <v>1975</v>
      </c>
      <c r="F975" s="10">
        <v>42036</v>
      </c>
      <c r="G975" s="10">
        <v>44958</v>
      </c>
      <c r="H975" s="11">
        <v>9</v>
      </c>
      <c r="I975" s="20" t="s">
        <v>259</v>
      </c>
      <c r="J975" s="11" t="s">
        <v>261</v>
      </c>
      <c r="K975" s="11" t="s">
        <v>2960</v>
      </c>
      <c r="L975" s="11">
        <v>2</v>
      </c>
    </row>
    <row r="976" spans="1:12">
      <c r="A976" s="11" t="s">
        <v>1726</v>
      </c>
      <c r="D976" s="11" t="s">
        <v>260</v>
      </c>
      <c r="E976" s="19" t="s">
        <v>1976</v>
      </c>
      <c r="F976" s="10">
        <v>42036</v>
      </c>
      <c r="G976" s="10">
        <v>44958</v>
      </c>
      <c r="H976" s="11">
        <v>9</v>
      </c>
      <c r="I976" s="20" t="s">
        <v>259</v>
      </c>
      <c r="J976" s="11" t="s">
        <v>261</v>
      </c>
      <c r="K976" s="11" t="s">
        <v>2960</v>
      </c>
      <c r="L976" s="11">
        <v>2</v>
      </c>
    </row>
    <row r="977" spans="1:12">
      <c r="A977" s="11" t="s">
        <v>1727</v>
      </c>
      <c r="D977" s="11" t="s">
        <v>260</v>
      </c>
      <c r="E977" s="19" t="s">
        <v>1977</v>
      </c>
      <c r="F977" s="10">
        <v>42036</v>
      </c>
      <c r="G977" s="10">
        <v>44958</v>
      </c>
      <c r="H977" s="11">
        <v>9</v>
      </c>
      <c r="I977" s="20" t="s">
        <v>259</v>
      </c>
      <c r="J977" s="11" t="s">
        <v>261</v>
      </c>
      <c r="K977" s="11" t="s">
        <v>2960</v>
      </c>
      <c r="L977" s="11">
        <v>2</v>
      </c>
    </row>
    <row r="978" spans="1:12">
      <c r="A978" s="11" t="s">
        <v>1728</v>
      </c>
      <c r="D978" s="11" t="s">
        <v>260</v>
      </c>
      <c r="E978" s="19" t="s">
        <v>1978</v>
      </c>
      <c r="F978" s="10">
        <v>42036</v>
      </c>
      <c r="G978" s="10">
        <v>44958</v>
      </c>
      <c r="H978" s="11">
        <v>9</v>
      </c>
      <c r="I978" s="20" t="s">
        <v>259</v>
      </c>
      <c r="J978" s="11" t="s">
        <v>261</v>
      </c>
      <c r="K978" s="11" t="s">
        <v>2960</v>
      </c>
      <c r="L978" s="11">
        <v>2</v>
      </c>
    </row>
    <row r="979" spans="1:12">
      <c r="A979" s="11" t="s">
        <v>1729</v>
      </c>
      <c r="D979" s="11" t="s">
        <v>260</v>
      </c>
      <c r="E979" s="19" t="s">
        <v>1979</v>
      </c>
      <c r="F979" s="10">
        <v>42036</v>
      </c>
      <c r="G979" s="10">
        <v>44958</v>
      </c>
      <c r="H979" s="11">
        <v>9</v>
      </c>
      <c r="I979" s="20" t="s">
        <v>259</v>
      </c>
      <c r="J979" s="11" t="s">
        <v>261</v>
      </c>
      <c r="K979" s="11" t="s">
        <v>2960</v>
      </c>
      <c r="L979" s="11">
        <v>2</v>
      </c>
    </row>
    <row r="980" spans="1:12">
      <c r="A980" s="11" t="s">
        <v>1730</v>
      </c>
      <c r="D980" s="11" t="s">
        <v>260</v>
      </c>
      <c r="E980" s="19" t="s">
        <v>1980</v>
      </c>
      <c r="F980" s="10">
        <v>42036</v>
      </c>
      <c r="G980" s="10">
        <v>44958</v>
      </c>
      <c r="H980" s="11">
        <v>9</v>
      </c>
      <c r="I980" s="20" t="s">
        <v>259</v>
      </c>
      <c r="J980" s="11" t="s">
        <v>261</v>
      </c>
      <c r="K980" s="11" t="s">
        <v>2960</v>
      </c>
      <c r="L980" s="11">
        <v>2</v>
      </c>
    </row>
    <row r="981" spans="1:12">
      <c r="A981" s="11" t="s">
        <v>1731</v>
      </c>
      <c r="D981" s="11" t="s">
        <v>260</v>
      </c>
      <c r="E981" s="19" t="s">
        <v>1981</v>
      </c>
      <c r="F981" s="10">
        <v>42036</v>
      </c>
      <c r="G981" s="10">
        <v>44958</v>
      </c>
      <c r="H981" s="11">
        <v>9</v>
      </c>
      <c r="I981" s="20" t="s">
        <v>259</v>
      </c>
      <c r="J981" s="11" t="s">
        <v>261</v>
      </c>
      <c r="K981" s="11" t="s">
        <v>2960</v>
      </c>
      <c r="L981" s="11">
        <v>2</v>
      </c>
    </row>
    <row r="982" spans="1:12">
      <c r="A982" s="11" t="s">
        <v>1732</v>
      </c>
      <c r="D982" s="11" t="s">
        <v>260</v>
      </c>
      <c r="E982" s="19" t="s">
        <v>1982</v>
      </c>
      <c r="F982" s="10">
        <v>42036</v>
      </c>
      <c r="G982" s="10">
        <v>44958</v>
      </c>
      <c r="H982" s="11">
        <v>9</v>
      </c>
      <c r="I982" s="20" t="s">
        <v>259</v>
      </c>
      <c r="J982" s="11" t="s">
        <v>261</v>
      </c>
      <c r="K982" s="11" t="s">
        <v>2960</v>
      </c>
      <c r="L982" s="11">
        <v>2</v>
      </c>
    </row>
    <row r="983" spans="1:12">
      <c r="A983" s="11" t="s">
        <v>1733</v>
      </c>
      <c r="D983" s="11" t="s">
        <v>260</v>
      </c>
      <c r="E983" s="19" t="s">
        <v>1983</v>
      </c>
      <c r="F983" s="10">
        <v>42036</v>
      </c>
      <c r="G983" s="10">
        <v>44958</v>
      </c>
      <c r="H983" s="11">
        <v>9</v>
      </c>
      <c r="I983" s="20" t="s">
        <v>259</v>
      </c>
      <c r="J983" s="11" t="s">
        <v>261</v>
      </c>
      <c r="K983" s="11" t="s">
        <v>2960</v>
      </c>
      <c r="L983" s="11">
        <v>2</v>
      </c>
    </row>
    <row r="984" spans="1:12">
      <c r="A984" s="11" t="s">
        <v>1734</v>
      </c>
      <c r="D984" s="11" t="s">
        <v>260</v>
      </c>
      <c r="E984" s="19" t="s">
        <v>1984</v>
      </c>
      <c r="F984" s="10">
        <v>42036</v>
      </c>
      <c r="G984" s="10">
        <v>44958</v>
      </c>
      <c r="H984" s="11">
        <v>9</v>
      </c>
      <c r="I984" s="20" t="s">
        <v>259</v>
      </c>
      <c r="J984" s="11" t="s">
        <v>261</v>
      </c>
      <c r="K984" s="11" t="s">
        <v>2960</v>
      </c>
      <c r="L984" s="11">
        <v>2</v>
      </c>
    </row>
    <row r="985" spans="1:12">
      <c r="A985" s="11" t="s">
        <v>1735</v>
      </c>
      <c r="D985" s="11" t="s">
        <v>260</v>
      </c>
      <c r="E985" s="19" t="s">
        <v>1985</v>
      </c>
      <c r="F985" s="10">
        <v>42036</v>
      </c>
      <c r="G985" s="10">
        <v>44958</v>
      </c>
      <c r="H985" s="11">
        <v>9</v>
      </c>
      <c r="I985" s="20" t="s">
        <v>259</v>
      </c>
      <c r="J985" s="11" t="s">
        <v>261</v>
      </c>
      <c r="K985" s="11" t="s">
        <v>2960</v>
      </c>
      <c r="L985" s="11">
        <v>2</v>
      </c>
    </row>
    <row r="986" spans="1:12">
      <c r="A986" s="11" t="s">
        <v>1736</v>
      </c>
      <c r="D986" s="11" t="s">
        <v>260</v>
      </c>
      <c r="E986" s="19" t="s">
        <v>1986</v>
      </c>
      <c r="F986" s="10">
        <v>42036</v>
      </c>
      <c r="G986" s="10">
        <v>44958</v>
      </c>
      <c r="H986" s="11">
        <v>9</v>
      </c>
      <c r="I986" s="20" t="s">
        <v>259</v>
      </c>
      <c r="J986" s="11" t="s">
        <v>261</v>
      </c>
      <c r="K986" s="11" t="s">
        <v>2960</v>
      </c>
      <c r="L986" s="11">
        <v>2</v>
      </c>
    </row>
    <row r="987" spans="1:12">
      <c r="A987" s="11" t="s">
        <v>1737</v>
      </c>
      <c r="D987" s="11" t="s">
        <v>260</v>
      </c>
      <c r="E987" s="19" t="s">
        <v>1987</v>
      </c>
      <c r="F987" s="10">
        <v>42036</v>
      </c>
      <c r="G987" s="10">
        <v>44958</v>
      </c>
      <c r="H987" s="11">
        <v>9</v>
      </c>
      <c r="I987" s="20" t="s">
        <v>259</v>
      </c>
      <c r="J987" s="11" t="s">
        <v>261</v>
      </c>
      <c r="K987" s="11" t="s">
        <v>2960</v>
      </c>
      <c r="L987" s="11">
        <v>2</v>
      </c>
    </row>
    <row r="988" spans="1:12">
      <c r="A988" s="11" t="s">
        <v>1738</v>
      </c>
      <c r="D988" s="11" t="s">
        <v>260</v>
      </c>
      <c r="E988" s="19" t="s">
        <v>1988</v>
      </c>
      <c r="F988" s="10">
        <v>42036</v>
      </c>
      <c r="G988" s="10">
        <v>44958</v>
      </c>
      <c r="H988" s="11">
        <v>9</v>
      </c>
      <c r="I988" s="20" t="s">
        <v>259</v>
      </c>
      <c r="J988" s="11" t="s">
        <v>261</v>
      </c>
      <c r="K988" s="11" t="s">
        <v>2960</v>
      </c>
      <c r="L988" s="11">
        <v>2</v>
      </c>
    </row>
    <row r="989" spans="1:12">
      <c r="A989" s="11" t="s">
        <v>1739</v>
      </c>
      <c r="D989" s="11" t="s">
        <v>260</v>
      </c>
      <c r="E989" s="19" t="s">
        <v>1989</v>
      </c>
      <c r="F989" s="10">
        <v>42036</v>
      </c>
      <c r="G989" s="10">
        <v>44958</v>
      </c>
      <c r="H989" s="11">
        <v>9</v>
      </c>
      <c r="I989" s="20" t="s">
        <v>259</v>
      </c>
      <c r="J989" s="11" t="s">
        <v>261</v>
      </c>
      <c r="K989" s="11" t="s">
        <v>2960</v>
      </c>
      <c r="L989" s="11">
        <v>2</v>
      </c>
    </row>
    <row r="990" spans="1:12">
      <c r="A990" s="11" t="s">
        <v>1740</v>
      </c>
      <c r="D990" s="11" t="s">
        <v>260</v>
      </c>
      <c r="E990" s="19" t="s">
        <v>1990</v>
      </c>
      <c r="F990" s="10">
        <v>42036</v>
      </c>
      <c r="G990" s="10">
        <v>44958</v>
      </c>
      <c r="H990" s="11">
        <v>9</v>
      </c>
      <c r="I990" s="20" t="s">
        <v>259</v>
      </c>
      <c r="J990" s="11" t="s">
        <v>261</v>
      </c>
      <c r="K990" s="11" t="s">
        <v>2960</v>
      </c>
      <c r="L990" s="11">
        <v>2</v>
      </c>
    </row>
    <row r="991" spans="1:12">
      <c r="A991" s="11" t="s">
        <v>1741</v>
      </c>
      <c r="D991" s="11" t="s">
        <v>260</v>
      </c>
      <c r="E991" s="19" t="s">
        <v>1991</v>
      </c>
      <c r="F991" s="10">
        <v>42036</v>
      </c>
      <c r="G991" s="10">
        <v>44958</v>
      </c>
      <c r="H991" s="11">
        <v>9</v>
      </c>
      <c r="I991" s="20" t="s">
        <v>259</v>
      </c>
      <c r="J991" s="11" t="s">
        <v>261</v>
      </c>
      <c r="K991" s="11" t="s">
        <v>2960</v>
      </c>
      <c r="L991" s="11">
        <v>2</v>
      </c>
    </row>
    <row r="992" spans="1:12">
      <c r="A992" s="11" t="s">
        <v>1742</v>
      </c>
      <c r="D992" s="11" t="s">
        <v>260</v>
      </c>
      <c r="E992" s="19" t="s">
        <v>1992</v>
      </c>
      <c r="F992" s="10">
        <v>42036</v>
      </c>
      <c r="G992" s="10">
        <v>44958</v>
      </c>
      <c r="H992" s="11">
        <v>9</v>
      </c>
      <c r="I992" s="20" t="s">
        <v>259</v>
      </c>
      <c r="J992" s="11" t="s">
        <v>261</v>
      </c>
      <c r="K992" s="11" t="s">
        <v>2960</v>
      </c>
      <c r="L992" s="11">
        <v>2</v>
      </c>
    </row>
    <row r="993" spans="1:12">
      <c r="A993" s="11" t="s">
        <v>1743</v>
      </c>
      <c r="D993" s="11" t="s">
        <v>260</v>
      </c>
      <c r="E993" s="19" t="s">
        <v>1993</v>
      </c>
      <c r="F993" s="10">
        <v>42036</v>
      </c>
      <c r="G993" s="10">
        <v>44958</v>
      </c>
      <c r="H993" s="11">
        <v>9</v>
      </c>
      <c r="I993" s="20" t="s">
        <v>259</v>
      </c>
      <c r="J993" s="11" t="s">
        <v>261</v>
      </c>
      <c r="K993" s="11" t="s">
        <v>2960</v>
      </c>
      <c r="L993" s="11">
        <v>2</v>
      </c>
    </row>
    <row r="994" spans="1:12">
      <c r="A994" s="11" t="s">
        <v>1744</v>
      </c>
      <c r="D994" s="11" t="s">
        <v>260</v>
      </c>
      <c r="E994" s="19" t="s">
        <v>1994</v>
      </c>
      <c r="F994" s="10">
        <v>42036</v>
      </c>
      <c r="G994" s="10">
        <v>44958</v>
      </c>
      <c r="H994" s="11">
        <v>9</v>
      </c>
      <c r="I994" s="20" t="s">
        <v>259</v>
      </c>
      <c r="J994" s="11" t="s">
        <v>261</v>
      </c>
      <c r="K994" s="11" t="s">
        <v>2960</v>
      </c>
      <c r="L994" s="11">
        <v>2</v>
      </c>
    </row>
    <row r="995" spans="1:12">
      <c r="A995" s="11" t="s">
        <v>1745</v>
      </c>
      <c r="D995" s="11" t="s">
        <v>260</v>
      </c>
      <c r="E995" s="19" t="s">
        <v>1995</v>
      </c>
      <c r="F995" s="10">
        <v>42036</v>
      </c>
      <c r="G995" s="10">
        <v>44958</v>
      </c>
      <c r="H995" s="11">
        <v>9</v>
      </c>
      <c r="I995" s="20" t="s">
        <v>259</v>
      </c>
      <c r="J995" s="11" t="s">
        <v>261</v>
      </c>
      <c r="K995" s="11" t="s">
        <v>2960</v>
      </c>
      <c r="L995" s="11">
        <v>2</v>
      </c>
    </row>
    <row r="996" spans="1:12">
      <c r="A996" s="11" t="s">
        <v>1746</v>
      </c>
      <c r="D996" s="11" t="s">
        <v>260</v>
      </c>
      <c r="E996" s="19" t="s">
        <v>1996</v>
      </c>
      <c r="F996" s="10">
        <v>42036</v>
      </c>
      <c r="G996" s="10">
        <v>44958</v>
      </c>
      <c r="H996" s="11">
        <v>9</v>
      </c>
      <c r="I996" s="20" t="s">
        <v>259</v>
      </c>
      <c r="J996" s="11" t="s">
        <v>261</v>
      </c>
      <c r="K996" s="11" t="s">
        <v>2960</v>
      </c>
      <c r="L996" s="11">
        <v>2</v>
      </c>
    </row>
    <row r="997" spans="1:12">
      <c r="A997" s="11" t="s">
        <v>1747</v>
      </c>
      <c r="D997" s="11" t="s">
        <v>260</v>
      </c>
      <c r="E997" s="19" t="s">
        <v>1997</v>
      </c>
      <c r="F997" s="10">
        <v>42036</v>
      </c>
      <c r="G997" s="10">
        <v>44958</v>
      </c>
      <c r="H997" s="11">
        <v>9</v>
      </c>
      <c r="I997" s="20" t="s">
        <v>259</v>
      </c>
      <c r="J997" s="11" t="s">
        <v>261</v>
      </c>
      <c r="K997" s="11" t="s">
        <v>2960</v>
      </c>
      <c r="L997" s="11">
        <v>2</v>
      </c>
    </row>
    <row r="998" spans="1:12">
      <c r="A998" s="11" t="s">
        <v>1748</v>
      </c>
      <c r="D998" s="11" t="s">
        <v>260</v>
      </c>
      <c r="E998" s="19" t="s">
        <v>1998</v>
      </c>
      <c r="F998" s="10">
        <v>42036</v>
      </c>
      <c r="G998" s="10">
        <v>44958</v>
      </c>
      <c r="H998" s="11">
        <v>9</v>
      </c>
      <c r="I998" s="20" t="s">
        <v>259</v>
      </c>
      <c r="J998" s="11" t="s">
        <v>261</v>
      </c>
      <c r="K998" s="11" t="s">
        <v>2960</v>
      </c>
      <c r="L998" s="11">
        <v>2</v>
      </c>
    </row>
    <row r="999" spans="1:12">
      <c r="A999" s="11" t="s">
        <v>1749</v>
      </c>
      <c r="D999" s="11" t="s">
        <v>260</v>
      </c>
      <c r="E999" s="19" t="s">
        <v>1999</v>
      </c>
      <c r="F999" s="10">
        <v>42036</v>
      </c>
      <c r="G999" s="10">
        <v>44958</v>
      </c>
      <c r="H999" s="11">
        <v>9</v>
      </c>
      <c r="I999" s="20" t="s">
        <v>259</v>
      </c>
      <c r="J999" s="11" t="s">
        <v>261</v>
      </c>
      <c r="K999" s="11" t="s">
        <v>2960</v>
      </c>
      <c r="L999" s="11">
        <v>2</v>
      </c>
    </row>
    <row r="1000" spans="1:12">
      <c r="A1000" s="11" t="s">
        <v>1750</v>
      </c>
      <c r="D1000" s="11" t="s">
        <v>260</v>
      </c>
      <c r="E1000" s="19" t="s">
        <v>2000</v>
      </c>
      <c r="F1000" s="10">
        <v>42036</v>
      </c>
      <c r="G1000" s="10">
        <v>44958</v>
      </c>
      <c r="H1000" s="11">
        <v>9</v>
      </c>
      <c r="I1000" s="20" t="s">
        <v>259</v>
      </c>
      <c r="J1000" s="11" t="s">
        <v>261</v>
      </c>
      <c r="K1000" s="11" t="s">
        <v>2960</v>
      </c>
      <c r="L1000" s="11">
        <v>2</v>
      </c>
    </row>
    <row r="1001" spans="1:12">
      <c r="A1001" s="11" t="s">
        <v>1751</v>
      </c>
      <c r="D1001" s="11" t="s">
        <v>260</v>
      </c>
      <c r="E1001" s="19" t="s">
        <v>2001</v>
      </c>
      <c r="F1001" s="10">
        <v>42036</v>
      </c>
      <c r="G1001" s="10">
        <v>44958</v>
      </c>
      <c r="H1001" s="11">
        <v>9</v>
      </c>
      <c r="I1001" s="20" t="s">
        <v>259</v>
      </c>
      <c r="J1001" s="11" t="s">
        <v>261</v>
      </c>
      <c r="K1001" s="11" t="s">
        <v>2960</v>
      </c>
      <c r="L1001" s="11">
        <v>2</v>
      </c>
    </row>
    <row r="1002" spans="1:12">
      <c r="A1002" s="11" t="s">
        <v>1752</v>
      </c>
      <c r="D1002" s="11" t="s">
        <v>260</v>
      </c>
      <c r="E1002" s="19" t="s">
        <v>2002</v>
      </c>
      <c r="F1002" s="10">
        <v>42036</v>
      </c>
      <c r="G1002" s="10">
        <v>44958</v>
      </c>
      <c r="H1002" s="11">
        <v>9</v>
      </c>
      <c r="I1002" s="20" t="s">
        <v>259</v>
      </c>
      <c r="J1002" s="11" t="s">
        <v>261</v>
      </c>
      <c r="K1002" s="11" t="s">
        <v>2960</v>
      </c>
      <c r="L1002" s="11">
        <v>2</v>
      </c>
    </row>
    <row r="1003" spans="1:12">
      <c r="A1003" s="11" t="s">
        <v>1753</v>
      </c>
      <c r="D1003" s="11" t="s">
        <v>260</v>
      </c>
      <c r="E1003" s="19" t="s">
        <v>2003</v>
      </c>
      <c r="F1003" s="10">
        <v>42036</v>
      </c>
      <c r="G1003" s="10">
        <v>44958</v>
      </c>
      <c r="H1003" s="11">
        <v>9</v>
      </c>
      <c r="I1003" s="20" t="s">
        <v>259</v>
      </c>
      <c r="J1003" s="11" t="s">
        <v>261</v>
      </c>
      <c r="K1003" s="11" t="s">
        <v>2960</v>
      </c>
      <c r="L1003" s="11">
        <v>2</v>
      </c>
    </row>
    <row r="1004" spans="1:12">
      <c r="A1004" s="11" t="s">
        <v>1754</v>
      </c>
      <c r="D1004" s="11" t="s">
        <v>260</v>
      </c>
      <c r="E1004" s="19" t="s">
        <v>2004</v>
      </c>
      <c r="F1004" s="10">
        <v>42036</v>
      </c>
      <c r="G1004" s="10">
        <v>44958</v>
      </c>
      <c r="H1004" s="11">
        <v>9</v>
      </c>
      <c r="I1004" s="20" t="s">
        <v>259</v>
      </c>
      <c r="J1004" s="11" t="s">
        <v>261</v>
      </c>
      <c r="K1004" s="11" t="s">
        <v>2960</v>
      </c>
      <c r="L1004" s="11">
        <v>2</v>
      </c>
    </row>
    <row r="1005" spans="1:12">
      <c r="A1005" s="11" t="s">
        <v>1755</v>
      </c>
      <c r="D1005" s="11" t="s">
        <v>260</v>
      </c>
      <c r="E1005" s="19" t="s">
        <v>2005</v>
      </c>
      <c r="F1005" s="10">
        <v>42036</v>
      </c>
      <c r="G1005" s="10">
        <v>44958</v>
      </c>
      <c r="H1005" s="11">
        <v>9</v>
      </c>
      <c r="I1005" s="20" t="s">
        <v>259</v>
      </c>
      <c r="J1005" s="11" t="s">
        <v>261</v>
      </c>
      <c r="K1005" s="11" t="s">
        <v>2960</v>
      </c>
      <c r="L1005" s="11">
        <v>2</v>
      </c>
    </row>
    <row r="1006" spans="1:12">
      <c r="A1006" s="11" t="s">
        <v>1756</v>
      </c>
      <c r="D1006" s="11" t="s">
        <v>260</v>
      </c>
      <c r="E1006" s="19" t="s">
        <v>2006</v>
      </c>
      <c r="F1006" s="10">
        <v>42036</v>
      </c>
      <c r="G1006" s="10">
        <v>44958</v>
      </c>
      <c r="H1006" s="11">
        <v>9</v>
      </c>
      <c r="I1006" s="20" t="s">
        <v>259</v>
      </c>
      <c r="J1006" s="11" t="s">
        <v>261</v>
      </c>
      <c r="K1006" s="11" t="s">
        <v>2960</v>
      </c>
      <c r="L1006" s="11">
        <v>2</v>
      </c>
    </row>
    <row r="1007" spans="1:12">
      <c r="A1007" s="11" t="s">
        <v>1757</v>
      </c>
      <c r="D1007" s="11" t="s">
        <v>260</v>
      </c>
      <c r="E1007" s="19" t="s">
        <v>2007</v>
      </c>
      <c r="F1007" s="10">
        <v>42036</v>
      </c>
      <c r="G1007" s="10">
        <v>44958</v>
      </c>
      <c r="H1007" s="11">
        <v>9</v>
      </c>
      <c r="I1007" s="20" t="s">
        <v>259</v>
      </c>
      <c r="J1007" s="11" t="s">
        <v>261</v>
      </c>
      <c r="K1007" s="11" t="s">
        <v>2960</v>
      </c>
      <c r="L1007" s="11">
        <v>2</v>
      </c>
    </row>
    <row r="1008" spans="1:12">
      <c r="A1008" s="11" t="s">
        <v>1758</v>
      </c>
      <c r="D1008" s="11" t="s">
        <v>260</v>
      </c>
      <c r="E1008" s="19" t="s">
        <v>2008</v>
      </c>
      <c r="F1008" s="10">
        <v>42036</v>
      </c>
      <c r="G1008" s="10">
        <v>44958</v>
      </c>
      <c r="H1008" s="11">
        <v>9</v>
      </c>
      <c r="I1008" s="20" t="s">
        <v>259</v>
      </c>
      <c r="J1008" s="11" t="s">
        <v>261</v>
      </c>
      <c r="K1008" s="11" t="s">
        <v>2960</v>
      </c>
      <c r="L1008" s="11">
        <v>2</v>
      </c>
    </row>
    <row r="1009" spans="1:12">
      <c r="A1009" s="11" t="s">
        <v>1759</v>
      </c>
      <c r="D1009" s="11" t="s">
        <v>260</v>
      </c>
      <c r="E1009" s="19" t="s">
        <v>2009</v>
      </c>
      <c r="F1009" s="10">
        <v>42036</v>
      </c>
      <c r="G1009" s="10">
        <v>44958</v>
      </c>
      <c r="H1009" s="11">
        <v>9</v>
      </c>
      <c r="I1009" s="20" t="s">
        <v>259</v>
      </c>
      <c r="J1009" s="11" t="s">
        <v>261</v>
      </c>
      <c r="K1009" s="11" t="s">
        <v>2960</v>
      </c>
      <c r="L1009" s="11">
        <v>2</v>
      </c>
    </row>
    <row r="1010" spans="1:12">
      <c r="A1010" s="11" t="s">
        <v>1760</v>
      </c>
      <c r="D1010" s="11" t="s">
        <v>260</v>
      </c>
      <c r="E1010" s="19" t="s">
        <v>2010</v>
      </c>
      <c r="F1010" s="10">
        <v>42036</v>
      </c>
      <c r="G1010" s="10">
        <v>44958</v>
      </c>
      <c r="H1010" s="11">
        <v>9</v>
      </c>
      <c r="I1010" s="20" t="s">
        <v>259</v>
      </c>
      <c r="J1010" s="11" t="s">
        <v>261</v>
      </c>
      <c r="K1010" s="11" t="s">
        <v>2960</v>
      </c>
      <c r="L1010" s="11">
        <v>2</v>
      </c>
    </row>
    <row r="1011" spans="1:12">
      <c r="A1011" s="11" t="s">
        <v>1761</v>
      </c>
      <c r="D1011" s="11" t="s">
        <v>260</v>
      </c>
      <c r="E1011" s="19" t="s">
        <v>2011</v>
      </c>
      <c r="F1011" s="10">
        <v>42036</v>
      </c>
      <c r="G1011" s="10">
        <v>44958</v>
      </c>
      <c r="H1011" s="11">
        <v>9</v>
      </c>
      <c r="I1011" s="20" t="s">
        <v>259</v>
      </c>
      <c r="J1011" s="11" t="s">
        <v>261</v>
      </c>
      <c r="K1011" s="11" t="s">
        <v>2960</v>
      </c>
      <c r="L1011" s="11">
        <v>2</v>
      </c>
    </row>
    <row r="1012" spans="1:12">
      <c r="A1012" s="11" t="s">
        <v>2012</v>
      </c>
      <c r="D1012" s="11" t="s">
        <v>260</v>
      </c>
      <c r="E1012" s="19" t="s">
        <v>2262</v>
      </c>
      <c r="F1012" s="10">
        <v>42036</v>
      </c>
      <c r="G1012" s="10">
        <v>44958</v>
      </c>
      <c r="H1012" s="11">
        <v>9</v>
      </c>
      <c r="I1012" s="20" t="s">
        <v>259</v>
      </c>
      <c r="J1012" s="11" t="s">
        <v>261</v>
      </c>
      <c r="K1012" s="11" t="s">
        <v>2960</v>
      </c>
      <c r="L1012" s="11">
        <v>2</v>
      </c>
    </row>
    <row r="1013" spans="1:12">
      <c r="A1013" s="11" t="s">
        <v>2013</v>
      </c>
      <c r="D1013" s="11" t="s">
        <v>260</v>
      </c>
      <c r="E1013" s="19" t="s">
        <v>2263</v>
      </c>
      <c r="F1013" s="10">
        <v>42036</v>
      </c>
      <c r="G1013" s="10">
        <v>44958</v>
      </c>
      <c r="H1013" s="11">
        <v>9</v>
      </c>
      <c r="I1013" s="20" t="s">
        <v>259</v>
      </c>
      <c r="J1013" s="11" t="s">
        <v>261</v>
      </c>
      <c r="K1013" s="11" t="s">
        <v>2960</v>
      </c>
      <c r="L1013" s="11">
        <v>2</v>
      </c>
    </row>
    <row r="1014" spans="1:12">
      <c r="A1014" s="11" t="s">
        <v>2014</v>
      </c>
      <c r="D1014" s="11" t="s">
        <v>260</v>
      </c>
      <c r="E1014" s="19" t="s">
        <v>2264</v>
      </c>
      <c r="F1014" s="10">
        <v>42036</v>
      </c>
      <c r="G1014" s="10">
        <v>44958</v>
      </c>
      <c r="H1014" s="11">
        <v>9</v>
      </c>
      <c r="I1014" s="20" t="s">
        <v>259</v>
      </c>
      <c r="J1014" s="11" t="s">
        <v>261</v>
      </c>
      <c r="K1014" s="11" t="s">
        <v>2960</v>
      </c>
      <c r="L1014" s="11">
        <v>2</v>
      </c>
    </row>
    <row r="1015" spans="1:12">
      <c r="A1015" s="11" t="s">
        <v>2015</v>
      </c>
      <c r="D1015" s="11" t="s">
        <v>260</v>
      </c>
      <c r="E1015" s="19" t="s">
        <v>2265</v>
      </c>
      <c r="F1015" s="10">
        <v>42036</v>
      </c>
      <c r="G1015" s="10">
        <v>44958</v>
      </c>
      <c r="H1015" s="11">
        <v>9</v>
      </c>
      <c r="I1015" s="20" t="s">
        <v>259</v>
      </c>
      <c r="J1015" s="11" t="s">
        <v>261</v>
      </c>
      <c r="K1015" s="11" t="s">
        <v>2960</v>
      </c>
      <c r="L1015" s="11">
        <v>2</v>
      </c>
    </row>
    <row r="1016" spans="1:12">
      <c r="A1016" s="11" t="s">
        <v>2016</v>
      </c>
      <c r="D1016" s="11" t="s">
        <v>260</v>
      </c>
      <c r="E1016" s="19" t="s">
        <v>2266</v>
      </c>
      <c r="F1016" s="10">
        <v>42036</v>
      </c>
      <c r="G1016" s="10">
        <v>44958</v>
      </c>
      <c r="H1016" s="11">
        <v>9</v>
      </c>
      <c r="I1016" s="20" t="s">
        <v>259</v>
      </c>
      <c r="J1016" s="11" t="s">
        <v>261</v>
      </c>
      <c r="K1016" s="11" t="s">
        <v>2960</v>
      </c>
      <c r="L1016" s="11">
        <v>2</v>
      </c>
    </row>
    <row r="1017" spans="1:12">
      <c r="A1017" s="11" t="s">
        <v>2017</v>
      </c>
      <c r="D1017" s="11" t="s">
        <v>260</v>
      </c>
      <c r="E1017" s="19" t="s">
        <v>2267</v>
      </c>
      <c r="F1017" s="10">
        <v>42036</v>
      </c>
      <c r="G1017" s="10">
        <v>44958</v>
      </c>
      <c r="H1017" s="11">
        <v>9</v>
      </c>
      <c r="I1017" s="20" t="s">
        <v>259</v>
      </c>
      <c r="J1017" s="11" t="s">
        <v>261</v>
      </c>
      <c r="K1017" s="11" t="s">
        <v>2960</v>
      </c>
      <c r="L1017" s="11">
        <v>2</v>
      </c>
    </row>
    <row r="1018" spans="1:12">
      <c r="A1018" s="11" t="s">
        <v>2018</v>
      </c>
      <c r="D1018" s="11" t="s">
        <v>260</v>
      </c>
      <c r="E1018" s="19" t="s">
        <v>2268</v>
      </c>
      <c r="F1018" s="10">
        <v>42036</v>
      </c>
      <c r="G1018" s="10">
        <v>44958</v>
      </c>
      <c r="H1018" s="11">
        <v>9</v>
      </c>
      <c r="I1018" s="20" t="s">
        <v>259</v>
      </c>
      <c r="J1018" s="11" t="s">
        <v>261</v>
      </c>
      <c r="K1018" s="11" t="s">
        <v>2960</v>
      </c>
      <c r="L1018" s="11">
        <v>2</v>
      </c>
    </row>
    <row r="1019" spans="1:12">
      <c r="A1019" s="11" t="s">
        <v>2019</v>
      </c>
      <c r="D1019" s="11" t="s">
        <v>260</v>
      </c>
      <c r="E1019" s="19" t="s">
        <v>2269</v>
      </c>
      <c r="F1019" s="10">
        <v>42036</v>
      </c>
      <c r="G1019" s="10">
        <v>44958</v>
      </c>
      <c r="H1019" s="11">
        <v>9</v>
      </c>
      <c r="I1019" s="20" t="s">
        <v>259</v>
      </c>
      <c r="J1019" s="11" t="s">
        <v>261</v>
      </c>
      <c r="K1019" s="11" t="s">
        <v>2960</v>
      </c>
      <c r="L1019" s="11">
        <v>2</v>
      </c>
    </row>
    <row r="1020" spans="1:12">
      <c r="A1020" s="11" t="s">
        <v>2020</v>
      </c>
      <c r="D1020" s="11" t="s">
        <v>260</v>
      </c>
      <c r="E1020" s="19" t="s">
        <v>2270</v>
      </c>
      <c r="F1020" s="10">
        <v>42036</v>
      </c>
      <c r="G1020" s="10">
        <v>44958</v>
      </c>
      <c r="H1020" s="11">
        <v>9</v>
      </c>
      <c r="I1020" s="20" t="s">
        <v>259</v>
      </c>
      <c r="J1020" s="11" t="s">
        <v>261</v>
      </c>
      <c r="K1020" s="11" t="s">
        <v>2960</v>
      </c>
      <c r="L1020" s="11">
        <v>2</v>
      </c>
    </row>
    <row r="1021" spans="1:12">
      <c r="A1021" s="11" t="s">
        <v>2021</v>
      </c>
      <c r="D1021" s="11" t="s">
        <v>260</v>
      </c>
      <c r="E1021" s="19" t="s">
        <v>2271</v>
      </c>
      <c r="F1021" s="10">
        <v>42036</v>
      </c>
      <c r="G1021" s="10">
        <v>44958</v>
      </c>
      <c r="H1021" s="11">
        <v>9</v>
      </c>
      <c r="I1021" s="20" t="s">
        <v>259</v>
      </c>
      <c r="J1021" s="11" t="s">
        <v>261</v>
      </c>
      <c r="K1021" s="11" t="s">
        <v>2960</v>
      </c>
      <c r="L1021" s="11">
        <v>2</v>
      </c>
    </row>
    <row r="1022" spans="1:12">
      <c r="A1022" s="11" t="s">
        <v>2022</v>
      </c>
      <c r="D1022" s="11" t="s">
        <v>260</v>
      </c>
      <c r="E1022" s="19" t="s">
        <v>2272</v>
      </c>
      <c r="F1022" s="10">
        <v>42036</v>
      </c>
      <c r="G1022" s="10">
        <v>44958</v>
      </c>
      <c r="H1022" s="11">
        <v>9</v>
      </c>
      <c r="I1022" s="20" t="s">
        <v>259</v>
      </c>
      <c r="J1022" s="11" t="s">
        <v>261</v>
      </c>
      <c r="K1022" s="11" t="s">
        <v>2960</v>
      </c>
      <c r="L1022" s="11">
        <v>2</v>
      </c>
    </row>
    <row r="1023" spans="1:12">
      <c r="A1023" s="11" t="s">
        <v>2023</v>
      </c>
      <c r="D1023" s="11" t="s">
        <v>260</v>
      </c>
      <c r="E1023" s="19" t="s">
        <v>2273</v>
      </c>
      <c r="F1023" s="10">
        <v>42036</v>
      </c>
      <c r="G1023" s="10">
        <v>44958</v>
      </c>
      <c r="H1023" s="11">
        <v>9</v>
      </c>
      <c r="I1023" s="20" t="s">
        <v>259</v>
      </c>
      <c r="J1023" s="11" t="s">
        <v>261</v>
      </c>
      <c r="K1023" s="11" t="s">
        <v>2960</v>
      </c>
      <c r="L1023" s="11">
        <v>2</v>
      </c>
    </row>
    <row r="1024" spans="1:12">
      <c r="A1024" s="11" t="s">
        <v>2024</v>
      </c>
      <c r="D1024" s="11" t="s">
        <v>260</v>
      </c>
      <c r="E1024" s="19" t="s">
        <v>2274</v>
      </c>
      <c r="F1024" s="10">
        <v>42036</v>
      </c>
      <c r="G1024" s="10">
        <v>44958</v>
      </c>
      <c r="H1024" s="11">
        <v>9</v>
      </c>
      <c r="I1024" s="20" t="s">
        <v>259</v>
      </c>
      <c r="J1024" s="11" t="s">
        <v>261</v>
      </c>
      <c r="K1024" s="11" t="s">
        <v>2960</v>
      </c>
      <c r="L1024" s="11">
        <v>2</v>
      </c>
    </row>
    <row r="1025" spans="1:12">
      <c r="A1025" s="11" t="s">
        <v>2025</v>
      </c>
      <c r="D1025" s="11" t="s">
        <v>260</v>
      </c>
      <c r="E1025" s="19" t="s">
        <v>2275</v>
      </c>
      <c r="F1025" s="10">
        <v>42036</v>
      </c>
      <c r="G1025" s="10">
        <v>44958</v>
      </c>
      <c r="H1025" s="11">
        <v>9</v>
      </c>
      <c r="I1025" s="20" t="s">
        <v>259</v>
      </c>
      <c r="J1025" s="11" t="s">
        <v>261</v>
      </c>
      <c r="K1025" s="11" t="s">
        <v>2960</v>
      </c>
      <c r="L1025" s="11">
        <v>2</v>
      </c>
    </row>
    <row r="1026" spans="1:12">
      <c r="A1026" s="11" t="s">
        <v>2026</v>
      </c>
      <c r="D1026" s="11" t="s">
        <v>260</v>
      </c>
      <c r="E1026" s="19" t="s">
        <v>2276</v>
      </c>
      <c r="F1026" s="10">
        <v>42036</v>
      </c>
      <c r="G1026" s="10">
        <v>44958</v>
      </c>
      <c r="H1026" s="11">
        <v>9</v>
      </c>
      <c r="I1026" s="20" t="s">
        <v>259</v>
      </c>
      <c r="J1026" s="11" t="s">
        <v>261</v>
      </c>
      <c r="K1026" s="11" t="s">
        <v>2960</v>
      </c>
      <c r="L1026" s="11">
        <v>2</v>
      </c>
    </row>
    <row r="1027" spans="1:12">
      <c r="A1027" s="11" t="s">
        <v>2027</v>
      </c>
      <c r="D1027" s="11" t="s">
        <v>260</v>
      </c>
      <c r="E1027" s="19" t="s">
        <v>2277</v>
      </c>
      <c r="F1027" s="10">
        <v>42036</v>
      </c>
      <c r="G1027" s="10">
        <v>44958</v>
      </c>
      <c r="H1027" s="11">
        <v>9</v>
      </c>
      <c r="I1027" s="20" t="s">
        <v>259</v>
      </c>
      <c r="J1027" s="11" t="s">
        <v>261</v>
      </c>
      <c r="K1027" s="11" t="s">
        <v>2960</v>
      </c>
      <c r="L1027" s="11">
        <v>2</v>
      </c>
    </row>
    <row r="1028" spans="1:12">
      <c r="A1028" s="11" t="s">
        <v>2028</v>
      </c>
      <c r="D1028" s="11" t="s">
        <v>260</v>
      </c>
      <c r="E1028" s="19" t="s">
        <v>2278</v>
      </c>
      <c r="F1028" s="10">
        <v>42036</v>
      </c>
      <c r="G1028" s="10">
        <v>44958</v>
      </c>
      <c r="H1028" s="11">
        <v>9</v>
      </c>
      <c r="I1028" s="20" t="s">
        <v>259</v>
      </c>
      <c r="J1028" s="11" t="s">
        <v>261</v>
      </c>
      <c r="K1028" s="11" t="s">
        <v>2960</v>
      </c>
      <c r="L1028" s="11">
        <v>2</v>
      </c>
    </row>
    <row r="1029" spans="1:12">
      <c r="A1029" s="11" t="s">
        <v>2029</v>
      </c>
      <c r="D1029" s="11" t="s">
        <v>260</v>
      </c>
      <c r="E1029" s="19" t="s">
        <v>2279</v>
      </c>
      <c r="F1029" s="10">
        <v>42036</v>
      </c>
      <c r="G1029" s="10">
        <v>44958</v>
      </c>
      <c r="H1029" s="11">
        <v>9</v>
      </c>
      <c r="I1029" s="20" t="s">
        <v>259</v>
      </c>
      <c r="J1029" s="11" t="s">
        <v>261</v>
      </c>
      <c r="K1029" s="11" t="s">
        <v>2960</v>
      </c>
      <c r="L1029" s="11">
        <v>2</v>
      </c>
    </row>
    <row r="1030" spans="1:12">
      <c r="A1030" s="11" t="s">
        <v>2030</v>
      </c>
      <c r="D1030" s="11" t="s">
        <v>260</v>
      </c>
      <c r="E1030" s="19" t="s">
        <v>2280</v>
      </c>
      <c r="F1030" s="10">
        <v>42036</v>
      </c>
      <c r="G1030" s="10">
        <v>44958</v>
      </c>
      <c r="H1030" s="11">
        <v>9</v>
      </c>
      <c r="I1030" s="20" t="s">
        <v>259</v>
      </c>
      <c r="J1030" s="11" t="s">
        <v>261</v>
      </c>
      <c r="K1030" s="11" t="s">
        <v>2960</v>
      </c>
      <c r="L1030" s="11">
        <v>2</v>
      </c>
    </row>
    <row r="1031" spans="1:12">
      <c r="A1031" s="11" t="s">
        <v>2031</v>
      </c>
      <c r="D1031" s="11" t="s">
        <v>260</v>
      </c>
      <c r="E1031" s="19" t="s">
        <v>2281</v>
      </c>
      <c r="F1031" s="10">
        <v>42036</v>
      </c>
      <c r="G1031" s="10">
        <v>44958</v>
      </c>
      <c r="H1031" s="11">
        <v>9</v>
      </c>
      <c r="I1031" s="20" t="s">
        <v>259</v>
      </c>
      <c r="J1031" s="11" t="s">
        <v>261</v>
      </c>
      <c r="K1031" s="11" t="s">
        <v>2960</v>
      </c>
      <c r="L1031" s="11">
        <v>2</v>
      </c>
    </row>
    <row r="1032" spans="1:12">
      <c r="A1032" s="11" t="s">
        <v>2032</v>
      </c>
      <c r="D1032" s="11" t="s">
        <v>260</v>
      </c>
      <c r="E1032" s="19" t="s">
        <v>2282</v>
      </c>
      <c r="F1032" s="10">
        <v>42036</v>
      </c>
      <c r="G1032" s="10">
        <v>44958</v>
      </c>
      <c r="H1032" s="11">
        <v>9</v>
      </c>
      <c r="I1032" s="20" t="s">
        <v>259</v>
      </c>
      <c r="J1032" s="11" t="s">
        <v>261</v>
      </c>
      <c r="K1032" s="11" t="s">
        <v>2960</v>
      </c>
      <c r="L1032" s="11">
        <v>2</v>
      </c>
    </row>
    <row r="1033" spans="1:12">
      <c r="A1033" s="11" t="s">
        <v>2033</v>
      </c>
      <c r="D1033" s="11" t="s">
        <v>260</v>
      </c>
      <c r="E1033" s="19" t="s">
        <v>2283</v>
      </c>
      <c r="F1033" s="10">
        <v>42036</v>
      </c>
      <c r="G1033" s="10">
        <v>44958</v>
      </c>
      <c r="H1033" s="11">
        <v>9</v>
      </c>
      <c r="I1033" s="20" t="s">
        <v>259</v>
      </c>
      <c r="J1033" s="11" t="s">
        <v>261</v>
      </c>
      <c r="K1033" s="11" t="s">
        <v>2960</v>
      </c>
      <c r="L1033" s="11">
        <v>2</v>
      </c>
    </row>
    <row r="1034" spans="1:12">
      <c r="A1034" s="11" t="s">
        <v>2034</v>
      </c>
      <c r="D1034" s="11" t="s">
        <v>260</v>
      </c>
      <c r="E1034" s="19" t="s">
        <v>2284</v>
      </c>
      <c r="F1034" s="10">
        <v>42036</v>
      </c>
      <c r="G1034" s="10">
        <v>44958</v>
      </c>
      <c r="H1034" s="11">
        <v>9</v>
      </c>
      <c r="I1034" s="20" t="s">
        <v>259</v>
      </c>
      <c r="J1034" s="11" t="s">
        <v>261</v>
      </c>
      <c r="K1034" s="11" t="s">
        <v>2960</v>
      </c>
      <c r="L1034" s="11">
        <v>2</v>
      </c>
    </row>
    <row r="1035" spans="1:12">
      <c r="A1035" s="11" t="s">
        <v>2035</v>
      </c>
      <c r="D1035" s="11" t="s">
        <v>260</v>
      </c>
      <c r="E1035" s="19" t="s">
        <v>2285</v>
      </c>
      <c r="F1035" s="10">
        <v>42036</v>
      </c>
      <c r="G1035" s="10">
        <v>44958</v>
      </c>
      <c r="H1035" s="11">
        <v>9</v>
      </c>
      <c r="I1035" s="20" t="s">
        <v>259</v>
      </c>
      <c r="J1035" s="11" t="s">
        <v>261</v>
      </c>
      <c r="K1035" s="11" t="s">
        <v>2960</v>
      </c>
      <c r="L1035" s="11">
        <v>2</v>
      </c>
    </row>
    <row r="1036" spans="1:12">
      <c r="A1036" s="11" t="s">
        <v>2036</v>
      </c>
      <c r="D1036" s="11" t="s">
        <v>260</v>
      </c>
      <c r="E1036" s="19" t="s">
        <v>2286</v>
      </c>
      <c r="F1036" s="10">
        <v>42036</v>
      </c>
      <c r="G1036" s="10">
        <v>44958</v>
      </c>
      <c r="H1036" s="11">
        <v>9</v>
      </c>
      <c r="I1036" s="20" t="s">
        <v>259</v>
      </c>
      <c r="J1036" s="11" t="s">
        <v>261</v>
      </c>
      <c r="K1036" s="11" t="s">
        <v>2960</v>
      </c>
      <c r="L1036" s="11">
        <v>2</v>
      </c>
    </row>
    <row r="1037" spans="1:12">
      <c r="A1037" s="11" t="s">
        <v>2037</v>
      </c>
      <c r="D1037" s="11" t="s">
        <v>260</v>
      </c>
      <c r="E1037" s="19" t="s">
        <v>2287</v>
      </c>
      <c r="F1037" s="10">
        <v>42036</v>
      </c>
      <c r="G1037" s="10">
        <v>44958</v>
      </c>
      <c r="H1037" s="11">
        <v>9</v>
      </c>
      <c r="I1037" s="20" t="s">
        <v>259</v>
      </c>
      <c r="J1037" s="11" t="s">
        <v>261</v>
      </c>
      <c r="K1037" s="11" t="s">
        <v>2960</v>
      </c>
      <c r="L1037" s="11">
        <v>2</v>
      </c>
    </row>
    <row r="1038" spans="1:12">
      <c r="A1038" s="11" t="s">
        <v>2038</v>
      </c>
      <c r="D1038" s="11" t="s">
        <v>260</v>
      </c>
      <c r="E1038" s="19" t="s">
        <v>2288</v>
      </c>
      <c r="F1038" s="10">
        <v>42036</v>
      </c>
      <c r="G1038" s="10">
        <v>44958</v>
      </c>
      <c r="H1038" s="11">
        <v>9</v>
      </c>
      <c r="I1038" s="20" t="s">
        <v>259</v>
      </c>
      <c r="J1038" s="11" t="s">
        <v>261</v>
      </c>
      <c r="K1038" s="11" t="s">
        <v>2960</v>
      </c>
      <c r="L1038" s="11">
        <v>2</v>
      </c>
    </row>
    <row r="1039" spans="1:12">
      <c r="A1039" s="11" t="s">
        <v>2039</v>
      </c>
      <c r="D1039" s="11" t="s">
        <v>260</v>
      </c>
      <c r="E1039" s="19" t="s">
        <v>2289</v>
      </c>
      <c r="F1039" s="10">
        <v>42036</v>
      </c>
      <c r="G1039" s="10">
        <v>44958</v>
      </c>
      <c r="H1039" s="11">
        <v>9</v>
      </c>
      <c r="I1039" s="20" t="s">
        <v>259</v>
      </c>
      <c r="J1039" s="11" t="s">
        <v>261</v>
      </c>
      <c r="K1039" s="11" t="s">
        <v>2960</v>
      </c>
      <c r="L1039" s="11">
        <v>2</v>
      </c>
    </row>
    <row r="1040" spans="1:12">
      <c r="A1040" s="11" t="s">
        <v>2040</v>
      </c>
      <c r="D1040" s="11" t="s">
        <v>260</v>
      </c>
      <c r="E1040" s="19" t="s">
        <v>2290</v>
      </c>
      <c r="F1040" s="10">
        <v>42036</v>
      </c>
      <c r="G1040" s="10">
        <v>44958</v>
      </c>
      <c r="H1040" s="11">
        <v>9</v>
      </c>
      <c r="I1040" s="20" t="s">
        <v>259</v>
      </c>
      <c r="J1040" s="11" t="s">
        <v>261</v>
      </c>
      <c r="K1040" s="11" t="s">
        <v>2960</v>
      </c>
      <c r="L1040" s="11">
        <v>2</v>
      </c>
    </row>
    <row r="1041" spans="1:12">
      <c r="A1041" s="11" t="s">
        <v>2041</v>
      </c>
      <c r="D1041" s="11" t="s">
        <v>260</v>
      </c>
      <c r="E1041" s="19" t="s">
        <v>2291</v>
      </c>
      <c r="F1041" s="10">
        <v>42036</v>
      </c>
      <c r="G1041" s="10">
        <v>44958</v>
      </c>
      <c r="H1041" s="11">
        <v>9</v>
      </c>
      <c r="I1041" s="20" t="s">
        <v>259</v>
      </c>
      <c r="J1041" s="11" t="s">
        <v>261</v>
      </c>
      <c r="K1041" s="11" t="s">
        <v>2960</v>
      </c>
      <c r="L1041" s="11">
        <v>2</v>
      </c>
    </row>
    <row r="1042" spans="1:12">
      <c r="A1042" s="11" t="s">
        <v>2042</v>
      </c>
      <c r="D1042" s="11" t="s">
        <v>260</v>
      </c>
      <c r="E1042" s="19" t="s">
        <v>2292</v>
      </c>
      <c r="F1042" s="10">
        <v>42036</v>
      </c>
      <c r="G1042" s="10">
        <v>44958</v>
      </c>
      <c r="H1042" s="11">
        <v>9</v>
      </c>
      <c r="I1042" s="20" t="s">
        <v>259</v>
      </c>
      <c r="J1042" s="11" t="s">
        <v>261</v>
      </c>
      <c r="K1042" s="11" t="s">
        <v>2960</v>
      </c>
      <c r="L1042" s="11">
        <v>2</v>
      </c>
    </row>
    <row r="1043" spans="1:12">
      <c r="A1043" s="11" t="s">
        <v>2043</v>
      </c>
      <c r="D1043" s="11" t="s">
        <v>260</v>
      </c>
      <c r="E1043" s="19" t="s">
        <v>2293</v>
      </c>
      <c r="F1043" s="10">
        <v>42036</v>
      </c>
      <c r="G1043" s="10">
        <v>44958</v>
      </c>
      <c r="H1043" s="11">
        <v>9</v>
      </c>
      <c r="I1043" s="20" t="s">
        <v>259</v>
      </c>
      <c r="J1043" s="11" t="s">
        <v>261</v>
      </c>
      <c r="K1043" s="11" t="s">
        <v>2960</v>
      </c>
      <c r="L1043" s="11">
        <v>2</v>
      </c>
    </row>
    <row r="1044" spans="1:12">
      <c r="A1044" s="11" t="s">
        <v>2044</v>
      </c>
      <c r="D1044" s="11" t="s">
        <v>260</v>
      </c>
      <c r="E1044" s="19" t="s">
        <v>2294</v>
      </c>
      <c r="F1044" s="10">
        <v>42036</v>
      </c>
      <c r="G1044" s="10">
        <v>44958</v>
      </c>
      <c r="H1044" s="11">
        <v>9</v>
      </c>
      <c r="I1044" s="20" t="s">
        <v>259</v>
      </c>
      <c r="J1044" s="11" t="s">
        <v>261</v>
      </c>
      <c r="K1044" s="11" t="s">
        <v>2960</v>
      </c>
      <c r="L1044" s="11">
        <v>2</v>
      </c>
    </row>
    <row r="1045" spans="1:12">
      <c r="A1045" s="11" t="s">
        <v>2045</v>
      </c>
      <c r="D1045" s="11" t="s">
        <v>260</v>
      </c>
      <c r="E1045" s="19" t="s">
        <v>2295</v>
      </c>
      <c r="F1045" s="10">
        <v>42036</v>
      </c>
      <c r="G1045" s="10">
        <v>44958</v>
      </c>
      <c r="H1045" s="11">
        <v>9</v>
      </c>
      <c r="I1045" s="20" t="s">
        <v>259</v>
      </c>
      <c r="J1045" s="11" t="s">
        <v>261</v>
      </c>
      <c r="K1045" s="11" t="s">
        <v>2960</v>
      </c>
      <c r="L1045" s="11">
        <v>2</v>
      </c>
    </row>
    <row r="1046" spans="1:12">
      <c r="A1046" s="11" t="s">
        <v>2046</v>
      </c>
      <c r="D1046" s="11" t="s">
        <v>260</v>
      </c>
      <c r="E1046" s="19" t="s">
        <v>2296</v>
      </c>
      <c r="F1046" s="10">
        <v>42036</v>
      </c>
      <c r="G1046" s="10">
        <v>44958</v>
      </c>
      <c r="H1046" s="11">
        <v>9</v>
      </c>
      <c r="I1046" s="20" t="s">
        <v>259</v>
      </c>
      <c r="J1046" s="11" t="s">
        <v>261</v>
      </c>
      <c r="K1046" s="11" t="s">
        <v>2960</v>
      </c>
      <c r="L1046" s="11">
        <v>2</v>
      </c>
    </row>
    <row r="1047" spans="1:12">
      <c r="A1047" s="11" t="s">
        <v>2047</v>
      </c>
      <c r="D1047" s="11" t="s">
        <v>260</v>
      </c>
      <c r="E1047" s="19" t="s">
        <v>2297</v>
      </c>
      <c r="F1047" s="10">
        <v>42036</v>
      </c>
      <c r="G1047" s="10">
        <v>44958</v>
      </c>
      <c r="H1047" s="11">
        <v>9</v>
      </c>
      <c r="I1047" s="20" t="s">
        <v>259</v>
      </c>
      <c r="J1047" s="11" t="s">
        <v>261</v>
      </c>
      <c r="K1047" s="11" t="s">
        <v>2960</v>
      </c>
      <c r="L1047" s="11">
        <v>2</v>
      </c>
    </row>
    <row r="1048" spans="1:12">
      <c r="A1048" s="11" t="s">
        <v>2048</v>
      </c>
      <c r="D1048" s="11" t="s">
        <v>260</v>
      </c>
      <c r="E1048" s="19" t="s">
        <v>2298</v>
      </c>
      <c r="F1048" s="10">
        <v>42036</v>
      </c>
      <c r="G1048" s="10">
        <v>44958</v>
      </c>
      <c r="H1048" s="11">
        <v>9</v>
      </c>
      <c r="I1048" s="20" t="s">
        <v>259</v>
      </c>
      <c r="J1048" s="11" t="s">
        <v>261</v>
      </c>
      <c r="K1048" s="11" t="s">
        <v>2960</v>
      </c>
      <c r="L1048" s="11">
        <v>2</v>
      </c>
    </row>
    <row r="1049" spans="1:12">
      <c r="A1049" s="11" t="s">
        <v>2049</v>
      </c>
      <c r="D1049" s="11" t="s">
        <v>260</v>
      </c>
      <c r="E1049" s="19" t="s">
        <v>2299</v>
      </c>
      <c r="F1049" s="10">
        <v>42036</v>
      </c>
      <c r="G1049" s="10">
        <v>44958</v>
      </c>
      <c r="H1049" s="11">
        <v>9</v>
      </c>
      <c r="I1049" s="20" t="s">
        <v>259</v>
      </c>
      <c r="J1049" s="11" t="s">
        <v>261</v>
      </c>
      <c r="K1049" s="11" t="s">
        <v>2960</v>
      </c>
      <c r="L1049" s="11">
        <v>2</v>
      </c>
    </row>
    <row r="1050" spans="1:12">
      <c r="A1050" s="11" t="s">
        <v>2050</v>
      </c>
      <c r="D1050" s="11" t="s">
        <v>260</v>
      </c>
      <c r="E1050" s="19" t="s">
        <v>2300</v>
      </c>
      <c r="F1050" s="10">
        <v>42036</v>
      </c>
      <c r="G1050" s="10">
        <v>44958</v>
      </c>
      <c r="H1050" s="11">
        <v>9</v>
      </c>
      <c r="I1050" s="20" t="s">
        <v>259</v>
      </c>
      <c r="J1050" s="11" t="s">
        <v>261</v>
      </c>
      <c r="K1050" s="11" t="s">
        <v>2960</v>
      </c>
      <c r="L1050" s="11">
        <v>2</v>
      </c>
    </row>
    <row r="1051" spans="1:12">
      <c r="A1051" s="11" t="s">
        <v>2051</v>
      </c>
      <c r="D1051" s="11" t="s">
        <v>260</v>
      </c>
      <c r="E1051" s="19" t="s">
        <v>2301</v>
      </c>
      <c r="F1051" s="10">
        <v>42036</v>
      </c>
      <c r="G1051" s="10">
        <v>44958</v>
      </c>
      <c r="H1051" s="11">
        <v>9</v>
      </c>
      <c r="I1051" s="20" t="s">
        <v>259</v>
      </c>
      <c r="J1051" s="11" t="s">
        <v>261</v>
      </c>
      <c r="K1051" s="11" t="s">
        <v>2960</v>
      </c>
      <c r="L1051" s="11">
        <v>2</v>
      </c>
    </row>
    <row r="1052" spans="1:12">
      <c r="A1052" s="11" t="s">
        <v>2052</v>
      </c>
      <c r="D1052" s="11" t="s">
        <v>260</v>
      </c>
      <c r="E1052" s="19" t="s">
        <v>2302</v>
      </c>
      <c r="F1052" s="10">
        <v>42036</v>
      </c>
      <c r="G1052" s="10">
        <v>44958</v>
      </c>
      <c r="H1052" s="11">
        <v>9</v>
      </c>
      <c r="I1052" s="20" t="s">
        <v>259</v>
      </c>
      <c r="J1052" s="11" t="s">
        <v>261</v>
      </c>
      <c r="K1052" s="11" t="s">
        <v>2960</v>
      </c>
      <c r="L1052" s="11">
        <v>2</v>
      </c>
    </row>
    <row r="1053" spans="1:12">
      <c r="A1053" s="11" t="s">
        <v>2053</v>
      </c>
      <c r="D1053" s="11" t="s">
        <v>260</v>
      </c>
      <c r="E1053" s="19" t="s">
        <v>2303</v>
      </c>
      <c r="F1053" s="10">
        <v>42036</v>
      </c>
      <c r="G1053" s="10">
        <v>44958</v>
      </c>
      <c r="H1053" s="11">
        <v>9</v>
      </c>
      <c r="I1053" s="20" t="s">
        <v>259</v>
      </c>
      <c r="J1053" s="11" t="s">
        <v>261</v>
      </c>
      <c r="K1053" s="11" t="s">
        <v>2960</v>
      </c>
      <c r="L1053" s="11">
        <v>2</v>
      </c>
    </row>
    <row r="1054" spans="1:12">
      <c r="A1054" s="11" t="s">
        <v>2054</v>
      </c>
      <c r="D1054" s="11" t="s">
        <v>260</v>
      </c>
      <c r="E1054" s="19" t="s">
        <v>2304</v>
      </c>
      <c r="F1054" s="10">
        <v>42036</v>
      </c>
      <c r="G1054" s="10">
        <v>44958</v>
      </c>
      <c r="H1054" s="11">
        <v>9</v>
      </c>
      <c r="I1054" s="20" t="s">
        <v>259</v>
      </c>
      <c r="J1054" s="11" t="s">
        <v>261</v>
      </c>
      <c r="K1054" s="11" t="s">
        <v>2960</v>
      </c>
      <c r="L1054" s="11">
        <v>2</v>
      </c>
    </row>
    <row r="1055" spans="1:12">
      <c r="A1055" s="11" t="s">
        <v>2055</v>
      </c>
      <c r="D1055" s="11" t="s">
        <v>260</v>
      </c>
      <c r="E1055" s="19" t="s">
        <v>2305</v>
      </c>
      <c r="F1055" s="10">
        <v>42036</v>
      </c>
      <c r="G1055" s="10">
        <v>44958</v>
      </c>
      <c r="H1055" s="11">
        <v>9</v>
      </c>
      <c r="I1055" s="20" t="s">
        <v>259</v>
      </c>
      <c r="J1055" s="11" t="s">
        <v>261</v>
      </c>
      <c r="K1055" s="11" t="s">
        <v>2960</v>
      </c>
      <c r="L1055" s="11">
        <v>2</v>
      </c>
    </row>
    <row r="1056" spans="1:12">
      <c r="A1056" s="11" t="s">
        <v>2056</v>
      </c>
      <c r="D1056" s="11" t="s">
        <v>260</v>
      </c>
      <c r="E1056" s="19" t="s">
        <v>2306</v>
      </c>
      <c r="F1056" s="10">
        <v>42036</v>
      </c>
      <c r="G1056" s="10">
        <v>44958</v>
      </c>
      <c r="H1056" s="11">
        <v>9</v>
      </c>
      <c r="I1056" s="20" t="s">
        <v>259</v>
      </c>
      <c r="J1056" s="11" t="s">
        <v>261</v>
      </c>
      <c r="K1056" s="11" t="s">
        <v>2960</v>
      </c>
      <c r="L1056" s="11">
        <v>2</v>
      </c>
    </row>
    <row r="1057" spans="1:12">
      <c r="A1057" s="11" t="s">
        <v>2057</v>
      </c>
      <c r="D1057" s="11" t="s">
        <v>260</v>
      </c>
      <c r="E1057" s="19" t="s">
        <v>2307</v>
      </c>
      <c r="F1057" s="10">
        <v>42036</v>
      </c>
      <c r="G1057" s="10">
        <v>44958</v>
      </c>
      <c r="H1057" s="11">
        <v>9</v>
      </c>
      <c r="I1057" s="20" t="s">
        <v>259</v>
      </c>
      <c r="J1057" s="11" t="s">
        <v>261</v>
      </c>
      <c r="K1057" s="11" t="s">
        <v>2960</v>
      </c>
      <c r="L1057" s="11">
        <v>2</v>
      </c>
    </row>
    <row r="1058" spans="1:12">
      <c r="A1058" s="11" t="s">
        <v>2058</v>
      </c>
      <c r="D1058" s="11" t="s">
        <v>260</v>
      </c>
      <c r="E1058" s="19" t="s">
        <v>2308</v>
      </c>
      <c r="F1058" s="10">
        <v>42036</v>
      </c>
      <c r="G1058" s="10">
        <v>44958</v>
      </c>
      <c r="H1058" s="11">
        <v>9</v>
      </c>
      <c r="I1058" s="20" t="s">
        <v>259</v>
      </c>
      <c r="J1058" s="11" t="s">
        <v>261</v>
      </c>
      <c r="K1058" s="11" t="s">
        <v>2960</v>
      </c>
      <c r="L1058" s="11">
        <v>2</v>
      </c>
    </row>
    <row r="1059" spans="1:12">
      <c r="A1059" s="11" t="s">
        <v>2059</v>
      </c>
      <c r="D1059" s="11" t="s">
        <v>260</v>
      </c>
      <c r="E1059" s="19" t="s">
        <v>2309</v>
      </c>
      <c r="F1059" s="10">
        <v>42036</v>
      </c>
      <c r="G1059" s="10">
        <v>44958</v>
      </c>
      <c r="H1059" s="11">
        <v>9</v>
      </c>
      <c r="I1059" s="20" t="s">
        <v>259</v>
      </c>
      <c r="J1059" s="11" t="s">
        <v>261</v>
      </c>
      <c r="K1059" s="11" t="s">
        <v>2960</v>
      </c>
      <c r="L1059" s="11">
        <v>2</v>
      </c>
    </row>
    <row r="1060" spans="1:12">
      <c r="A1060" s="11" t="s">
        <v>2060</v>
      </c>
      <c r="D1060" s="11" t="s">
        <v>260</v>
      </c>
      <c r="E1060" s="19" t="s">
        <v>2310</v>
      </c>
      <c r="F1060" s="10">
        <v>42036</v>
      </c>
      <c r="G1060" s="10">
        <v>44958</v>
      </c>
      <c r="H1060" s="11">
        <v>9</v>
      </c>
      <c r="I1060" s="20" t="s">
        <v>259</v>
      </c>
      <c r="J1060" s="11" t="s">
        <v>261</v>
      </c>
      <c r="K1060" s="11" t="s">
        <v>2960</v>
      </c>
      <c r="L1060" s="11">
        <v>2</v>
      </c>
    </row>
    <row r="1061" spans="1:12">
      <c r="A1061" s="11" t="s">
        <v>2061</v>
      </c>
      <c r="D1061" s="11" t="s">
        <v>260</v>
      </c>
      <c r="E1061" s="19" t="s">
        <v>2311</v>
      </c>
      <c r="F1061" s="10">
        <v>42036</v>
      </c>
      <c r="G1061" s="10">
        <v>44958</v>
      </c>
      <c r="H1061" s="11">
        <v>9</v>
      </c>
      <c r="I1061" s="20" t="s">
        <v>259</v>
      </c>
      <c r="J1061" s="11" t="s">
        <v>261</v>
      </c>
      <c r="K1061" s="11" t="s">
        <v>2960</v>
      </c>
      <c r="L1061" s="11">
        <v>2</v>
      </c>
    </row>
    <row r="1062" spans="1:12">
      <c r="A1062" s="11" t="s">
        <v>2062</v>
      </c>
      <c r="D1062" s="11" t="s">
        <v>260</v>
      </c>
      <c r="E1062" s="19" t="s">
        <v>2312</v>
      </c>
      <c r="F1062" s="10">
        <v>42036</v>
      </c>
      <c r="G1062" s="10">
        <v>44958</v>
      </c>
      <c r="H1062" s="11">
        <v>9</v>
      </c>
      <c r="I1062" s="20" t="s">
        <v>259</v>
      </c>
      <c r="J1062" s="11" t="s">
        <v>261</v>
      </c>
      <c r="K1062" s="11" t="s">
        <v>2960</v>
      </c>
      <c r="L1062" s="11">
        <v>2</v>
      </c>
    </row>
    <row r="1063" spans="1:12">
      <c r="A1063" s="11" t="s">
        <v>2063</v>
      </c>
      <c r="D1063" s="11" t="s">
        <v>260</v>
      </c>
      <c r="E1063" s="19" t="s">
        <v>2313</v>
      </c>
      <c r="F1063" s="10">
        <v>42036</v>
      </c>
      <c r="G1063" s="10">
        <v>44958</v>
      </c>
      <c r="H1063" s="11">
        <v>9</v>
      </c>
      <c r="I1063" s="20" t="s">
        <v>259</v>
      </c>
      <c r="J1063" s="11" t="s">
        <v>261</v>
      </c>
      <c r="K1063" s="11" t="s">
        <v>2960</v>
      </c>
      <c r="L1063" s="11">
        <v>2</v>
      </c>
    </row>
    <row r="1064" spans="1:12">
      <c r="A1064" s="11" t="s">
        <v>2064</v>
      </c>
      <c r="D1064" s="11" t="s">
        <v>260</v>
      </c>
      <c r="E1064" s="19" t="s">
        <v>2314</v>
      </c>
      <c r="F1064" s="10">
        <v>42036</v>
      </c>
      <c r="G1064" s="10">
        <v>44958</v>
      </c>
      <c r="H1064" s="11">
        <v>9</v>
      </c>
      <c r="I1064" s="20" t="s">
        <v>259</v>
      </c>
      <c r="J1064" s="11" t="s">
        <v>261</v>
      </c>
      <c r="K1064" s="11" t="s">
        <v>2960</v>
      </c>
      <c r="L1064" s="11">
        <v>2</v>
      </c>
    </row>
    <row r="1065" spans="1:12">
      <c r="A1065" s="11" t="s">
        <v>2065</v>
      </c>
      <c r="D1065" s="11" t="s">
        <v>260</v>
      </c>
      <c r="E1065" s="19" t="s">
        <v>2315</v>
      </c>
      <c r="F1065" s="10">
        <v>42036</v>
      </c>
      <c r="G1065" s="10">
        <v>44958</v>
      </c>
      <c r="H1065" s="11">
        <v>9</v>
      </c>
      <c r="I1065" s="20" t="s">
        <v>259</v>
      </c>
      <c r="J1065" s="11" t="s">
        <v>261</v>
      </c>
      <c r="K1065" s="11" t="s">
        <v>2960</v>
      </c>
      <c r="L1065" s="11">
        <v>2</v>
      </c>
    </row>
    <row r="1066" spans="1:12">
      <c r="A1066" s="11" t="s">
        <v>2066</v>
      </c>
      <c r="D1066" s="11" t="s">
        <v>260</v>
      </c>
      <c r="E1066" s="19" t="s">
        <v>2316</v>
      </c>
      <c r="F1066" s="10">
        <v>42036</v>
      </c>
      <c r="G1066" s="10">
        <v>44958</v>
      </c>
      <c r="H1066" s="11">
        <v>9</v>
      </c>
      <c r="I1066" s="20" t="s">
        <v>259</v>
      </c>
      <c r="J1066" s="11" t="s">
        <v>261</v>
      </c>
      <c r="K1066" s="11" t="s">
        <v>2960</v>
      </c>
      <c r="L1066" s="11">
        <v>2</v>
      </c>
    </row>
    <row r="1067" spans="1:12">
      <c r="A1067" s="11" t="s">
        <v>2067</v>
      </c>
      <c r="D1067" s="11" t="s">
        <v>260</v>
      </c>
      <c r="E1067" s="19" t="s">
        <v>2317</v>
      </c>
      <c r="F1067" s="10">
        <v>42036</v>
      </c>
      <c r="G1067" s="10">
        <v>44958</v>
      </c>
      <c r="H1067" s="11">
        <v>9</v>
      </c>
      <c r="I1067" s="20" t="s">
        <v>259</v>
      </c>
      <c r="J1067" s="11" t="s">
        <v>261</v>
      </c>
      <c r="K1067" s="11" t="s">
        <v>2960</v>
      </c>
      <c r="L1067" s="11">
        <v>2</v>
      </c>
    </row>
    <row r="1068" spans="1:12">
      <c r="A1068" s="11" t="s">
        <v>2068</v>
      </c>
      <c r="D1068" s="11" t="s">
        <v>260</v>
      </c>
      <c r="E1068" s="19" t="s">
        <v>2318</v>
      </c>
      <c r="F1068" s="10">
        <v>42036</v>
      </c>
      <c r="G1068" s="10">
        <v>44958</v>
      </c>
      <c r="H1068" s="11">
        <v>9</v>
      </c>
      <c r="I1068" s="20" t="s">
        <v>259</v>
      </c>
      <c r="J1068" s="11" t="s">
        <v>261</v>
      </c>
      <c r="K1068" s="11" t="s">
        <v>2960</v>
      </c>
      <c r="L1068" s="11">
        <v>2</v>
      </c>
    </row>
    <row r="1069" spans="1:12">
      <c r="A1069" s="11" t="s">
        <v>2069</v>
      </c>
      <c r="D1069" s="11" t="s">
        <v>260</v>
      </c>
      <c r="E1069" s="19" t="s">
        <v>2319</v>
      </c>
      <c r="F1069" s="10">
        <v>42036</v>
      </c>
      <c r="G1069" s="10">
        <v>44958</v>
      </c>
      <c r="H1069" s="11">
        <v>9</v>
      </c>
      <c r="I1069" s="20" t="s">
        <v>259</v>
      </c>
      <c r="J1069" s="11" t="s">
        <v>261</v>
      </c>
      <c r="K1069" s="11" t="s">
        <v>2960</v>
      </c>
      <c r="L1069" s="11">
        <v>2</v>
      </c>
    </row>
    <row r="1070" spans="1:12">
      <c r="A1070" s="11" t="s">
        <v>2070</v>
      </c>
      <c r="D1070" s="11" t="s">
        <v>260</v>
      </c>
      <c r="E1070" s="19" t="s">
        <v>2320</v>
      </c>
      <c r="F1070" s="10">
        <v>42036</v>
      </c>
      <c r="G1070" s="10">
        <v>44958</v>
      </c>
      <c r="H1070" s="11">
        <v>9</v>
      </c>
      <c r="I1070" s="20" t="s">
        <v>259</v>
      </c>
      <c r="J1070" s="11" t="s">
        <v>261</v>
      </c>
      <c r="K1070" s="11" t="s">
        <v>2960</v>
      </c>
      <c r="L1070" s="11">
        <v>2</v>
      </c>
    </row>
    <row r="1071" spans="1:12">
      <c r="A1071" s="11" t="s">
        <v>2071</v>
      </c>
      <c r="D1071" s="11" t="s">
        <v>260</v>
      </c>
      <c r="E1071" s="19" t="s">
        <v>2321</v>
      </c>
      <c r="F1071" s="10">
        <v>42036</v>
      </c>
      <c r="G1071" s="10">
        <v>44958</v>
      </c>
      <c r="H1071" s="11">
        <v>9</v>
      </c>
      <c r="I1071" s="20" t="s">
        <v>259</v>
      </c>
      <c r="J1071" s="11" t="s">
        <v>261</v>
      </c>
      <c r="K1071" s="11" t="s">
        <v>2960</v>
      </c>
      <c r="L1071" s="11">
        <v>2</v>
      </c>
    </row>
    <row r="1072" spans="1:12">
      <c r="A1072" s="11" t="s">
        <v>2072</v>
      </c>
      <c r="D1072" s="11" t="s">
        <v>260</v>
      </c>
      <c r="E1072" s="19" t="s">
        <v>2322</v>
      </c>
      <c r="F1072" s="10">
        <v>42036</v>
      </c>
      <c r="G1072" s="10">
        <v>44958</v>
      </c>
      <c r="H1072" s="11">
        <v>9</v>
      </c>
      <c r="I1072" s="20" t="s">
        <v>259</v>
      </c>
      <c r="J1072" s="11" t="s">
        <v>261</v>
      </c>
      <c r="K1072" s="11" t="s">
        <v>2960</v>
      </c>
      <c r="L1072" s="11">
        <v>2</v>
      </c>
    </row>
    <row r="1073" spans="1:12">
      <c r="A1073" s="11" t="s">
        <v>2073</v>
      </c>
      <c r="D1073" s="11" t="s">
        <v>260</v>
      </c>
      <c r="E1073" s="19" t="s">
        <v>2323</v>
      </c>
      <c r="F1073" s="10">
        <v>42036</v>
      </c>
      <c r="G1073" s="10">
        <v>44958</v>
      </c>
      <c r="H1073" s="11">
        <v>9</v>
      </c>
      <c r="I1073" s="20" t="s">
        <v>259</v>
      </c>
      <c r="J1073" s="11" t="s">
        <v>261</v>
      </c>
      <c r="K1073" s="11" t="s">
        <v>2960</v>
      </c>
      <c r="L1073" s="11">
        <v>2</v>
      </c>
    </row>
    <row r="1074" spans="1:12">
      <c r="A1074" s="11" t="s">
        <v>2074</v>
      </c>
      <c r="D1074" s="11" t="s">
        <v>260</v>
      </c>
      <c r="E1074" s="19" t="s">
        <v>2324</v>
      </c>
      <c r="F1074" s="10">
        <v>42036</v>
      </c>
      <c r="G1074" s="10">
        <v>44958</v>
      </c>
      <c r="H1074" s="11">
        <v>9</v>
      </c>
      <c r="I1074" s="20" t="s">
        <v>259</v>
      </c>
      <c r="J1074" s="11" t="s">
        <v>261</v>
      </c>
      <c r="K1074" s="11" t="s">
        <v>2960</v>
      </c>
      <c r="L1074" s="11">
        <v>2</v>
      </c>
    </row>
    <row r="1075" spans="1:12">
      <c r="A1075" s="11" t="s">
        <v>2075</v>
      </c>
      <c r="D1075" s="11" t="s">
        <v>260</v>
      </c>
      <c r="E1075" s="19" t="s">
        <v>2325</v>
      </c>
      <c r="F1075" s="10">
        <v>42036</v>
      </c>
      <c r="G1075" s="10">
        <v>44958</v>
      </c>
      <c r="H1075" s="11">
        <v>9</v>
      </c>
      <c r="I1075" s="20" t="s">
        <v>259</v>
      </c>
      <c r="J1075" s="11" t="s">
        <v>261</v>
      </c>
      <c r="K1075" s="11" t="s">
        <v>2960</v>
      </c>
      <c r="L1075" s="11">
        <v>2</v>
      </c>
    </row>
    <row r="1076" spans="1:12">
      <c r="A1076" s="11" t="s">
        <v>2076</v>
      </c>
      <c r="D1076" s="11" t="s">
        <v>260</v>
      </c>
      <c r="E1076" s="19" t="s">
        <v>2326</v>
      </c>
      <c r="F1076" s="10">
        <v>42036</v>
      </c>
      <c r="G1076" s="10">
        <v>44958</v>
      </c>
      <c r="H1076" s="11">
        <v>9</v>
      </c>
      <c r="I1076" s="20" t="s">
        <v>259</v>
      </c>
      <c r="J1076" s="11" t="s">
        <v>261</v>
      </c>
      <c r="K1076" s="11" t="s">
        <v>2960</v>
      </c>
      <c r="L1076" s="11">
        <v>2</v>
      </c>
    </row>
    <row r="1077" spans="1:12">
      <c r="A1077" s="11" t="s">
        <v>2077</v>
      </c>
      <c r="D1077" s="11" t="s">
        <v>260</v>
      </c>
      <c r="E1077" s="19" t="s">
        <v>2327</v>
      </c>
      <c r="F1077" s="10">
        <v>42036</v>
      </c>
      <c r="G1077" s="10">
        <v>44958</v>
      </c>
      <c r="H1077" s="11">
        <v>9</v>
      </c>
      <c r="I1077" s="20" t="s">
        <v>259</v>
      </c>
      <c r="J1077" s="11" t="s">
        <v>261</v>
      </c>
      <c r="K1077" s="11" t="s">
        <v>2960</v>
      </c>
      <c r="L1077" s="11">
        <v>2</v>
      </c>
    </row>
    <row r="1078" spans="1:12">
      <c r="A1078" s="11" t="s">
        <v>2078</v>
      </c>
      <c r="D1078" s="11" t="s">
        <v>260</v>
      </c>
      <c r="E1078" s="19" t="s">
        <v>2328</v>
      </c>
      <c r="F1078" s="10">
        <v>42036</v>
      </c>
      <c r="G1078" s="10">
        <v>44958</v>
      </c>
      <c r="H1078" s="11">
        <v>9</v>
      </c>
      <c r="I1078" s="20" t="s">
        <v>259</v>
      </c>
      <c r="J1078" s="11" t="s">
        <v>261</v>
      </c>
      <c r="K1078" s="11" t="s">
        <v>2960</v>
      </c>
      <c r="L1078" s="11">
        <v>2</v>
      </c>
    </row>
    <row r="1079" spans="1:12">
      <c r="A1079" s="11" t="s">
        <v>2079</v>
      </c>
      <c r="D1079" s="11" t="s">
        <v>260</v>
      </c>
      <c r="E1079" s="19" t="s">
        <v>2329</v>
      </c>
      <c r="F1079" s="10">
        <v>42036</v>
      </c>
      <c r="G1079" s="10">
        <v>44958</v>
      </c>
      <c r="H1079" s="11">
        <v>9</v>
      </c>
      <c r="I1079" s="20" t="s">
        <v>259</v>
      </c>
      <c r="J1079" s="11" t="s">
        <v>261</v>
      </c>
      <c r="K1079" s="11" t="s">
        <v>2960</v>
      </c>
      <c r="L1079" s="11">
        <v>2</v>
      </c>
    </row>
    <row r="1080" spans="1:12">
      <c r="A1080" s="11" t="s">
        <v>2080</v>
      </c>
      <c r="D1080" s="11" t="s">
        <v>260</v>
      </c>
      <c r="E1080" s="19" t="s">
        <v>2330</v>
      </c>
      <c r="F1080" s="10">
        <v>42036</v>
      </c>
      <c r="G1080" s="10">
        <v>44958</v>
      </c>
      <c r="H1080" s="11">
        <v>9</v>
      </c>
      <c r="I1080" s="20" t="s">
        <v>259</v>
      </c>
      <c r="J1080" s="11" t="s">
        <v>261</v>
      </c>
      <c r="K1080" s="11" t="s">
        <v>2960</v>
      </c>
      <c r="L1080" s="11">
        <v>2</v>
      </c>
    </row>
    <row r="1081" spans="1:12">
      <c r="A1081" s="11" t="s">
        <v>2081</v>
      </c>
      <c r="D1081" s="11" t="s">
        <v>260</v>
      </c>
      <c r="E1081" s="19" t="s">
        <v>2331</v>
      </c>
      <c r="F1081" s="10">
        <v>42036</v>
      </c>
      <c r="G1081" s="10">
        <v>44958</v>
      </c>
      <c r="H1081" s="11">
        <v>9</v>
      </c>
      <c r="I1081" s="20" t="s">
        <v>259</v>
      </c>
      <c r="J1081" s="11" t="s">
        <v>261</v>
      </c>
      <c r="K1081" s="11" t="s">
        <v>2960</v>
      </c>
      <c r="L1081" s="11">
        <v>2</v>
      </c>
    </row>
    <row r="1082" spans="1:12">
      <c r="A1082" s="11" t="s">
        <v>2082</v>
      </c>
      <c r="D1082" s="11" t="s">
        <v>260</v>
      </c>
      <c r="E1082" s="19" t="s">
        <v>2332</v>
      </c>
      <c r="F1082" s="10">
        <v>42036</v>
      </c>
      <c r="G1082" s="10">
        <v>44958</v>
      </c>
      <c r="H1082" s="11">
        <v>9</v>
      </c>
      <c r="I1082" s="20" t="s">
        <v>259</v>
      </c>
      <c r="J1082" s="11" t="s">
        <v>261</v>
      </c>
      <c r="K1082" s="11" t="s">
        <v>2960</v>
      </c>
      <c r="L1082" s="11">
        <v>2</v>
      </c>
    </row>
    <row r="1083" spans="1:12">
      <c r="A1083" s="11" t="s">
        <v>2083</v>
      </c>
      <c r="D1083" s="11" t="s">
        <v>260</v>
      </c>
      <c r="E1083" s="19" t="s">
        <v>2333</v>
      </c>
      <c r="F1083" s="10">
        <v>42036</v>
      </c>
      <c r="G1083" s="10">
        <v>44958</v>
      </c>
      <c r="H1083" s="11">
        <v>9</v>
      </c>
      <c r="I1083" s="20" t="s">
        <v>259</v>
      </c>
      <c r="J1083" s="11" t="s">
        <v>261</v>
      </c>
      <c r="K1083" s="11" t="s">
        <v>2960</v>
      </c>
      <c r="L1083" s="11">
        <v>2</v>
      </c>
    </row>
    <row r="1084" spans="1:12">
      <c r="A1084" s="11" t="s">
        <v>2084</v>
      </c>
      <c r="D1084" s="11" t="s">
        <v>260</v>
      </c>
      <c r="E1084" s="19" t="s">
        <v>2334</v>
      </c>
      <c r="F1084" s="10">
        <v>42036</v>
      </c>
      <c r="G1084" s="10">
        <v>44958</v>
      </c>
      <c r="H1084" s="11">
        <v>9</v>
      </c>
      <c r="I1084" s="20" t="s">
        <v>259</v>
      </c>
      <c r="J1084" s="11" t="s">
        <v>261</v>
      </c>
      <c r="K1084" s="11" t="s">
        <v>2960</v>
      </c>
      <c r="L1084" s="11">
        <v>2</v>
      </c>
    </row>
    <row r="1085" spans="1:12">
      <c r="A1085" s="11" t="s">
        <v>2085</v>
      </c>
      <c r="D1085" s="11" t="s">
        <v>260</v>
      </c>
      <c r="E1085" s="19" t="s">
        <v>2335</v>
      </c>
      <c r="F1085" s="10">
        <v>42036</v>
      </c>
      <c r="G1085" s="10">
        <v>44958</v>
      </c>
      <c r="H1085" s="11">
        <v>9</v>
      </c>
      <c r="I1085" s="20" t="s">
        <v>259</v>
      </c>
      <c r="J1085" s="11" t="s">
        <v>261</v>
      </c>
      <c r="K1085" s="11" t="s">
        <v>2960</v>
      </c>
      <c r="L1085" s="11">
        <v>2</v>
      </c>
    </row>
    <row r="1086" spans="1:12">
      <c r="A1086" s="11" t="s">
        <v>2086</v>
      </c>
      <c r="D1086" s="11" t="s">
        <v>260</v>
      </c>
      <c r="E1086" s="19" t="s">
        <v>2336</v>
      </c>
      <c r="F1086" s="10">
        <v>42036</v>
      </c>
      <c r="G1086" s="10">
        <v>44958</v>
      </c>
      <c r="H1086" s="11">
        <v>9</v>
      </c>
      <c r="I1086" s="20" t="s">
        <v>259</v>
      </c>
      <c r="J1086" s="11" t="s">
        <v>261</v>
      </c>
      <c r="K1086" s="11" t="s">
        <v>2960</v>
      </c>
      <c r="L1086" s="11">
        <v>2</v>
      </c>
    </row>
    <row r="1087" spans="1:12">
      <c r="A1087" s="11" t="s">
        <v>2087</v>
      </c>
      <c r="D1087" s="11" t="s">
        <v>260</v>
      </c>
      <c r="E1087" s="19" t="s">
        <v>2337</v>
      </c>
      <c r="F1087" s="10">
        <v>42036</v>
      </c>
      <c r="G1087" s="10">
        <v>44958</v>
      </c>
      <c r="H1087" s="11">
        <v>9</v>
      </c>
      <c r="I1087" s="20" t="s">
        <v>259</v>
      </c>
      <c r="J1087" s="11" t="s">
        <v>261</v>
      </c>
      <c r="K1087" s="11" t="s">
        <v>2960</v>
      </c>
      <c r="L1087" s="11">
        <v>2</v>
      </c>
    </row>
    <row r="1088" spans="1:12">
      <c r="A1088" s="11" t="s">
        <v>2088</v>
      </c>
      <c r="D1088" s="11" t="s">
        <v>260</v>
      </c>
      <c r="E1088" s="19" t="s">
        <v>2338</v>
      </c>
      <c r="F1088" s="10">
        <v>42036</v>
      </c>
      <c r="G1088" s="10">
        <v>44958</v>
      </c>
      <c r="H1088" s="11">
        <v>9</v>
      </c>
      <c r="I1088" s="20" t="s">
        <v>259</v>
      </c>
      <c r="J1088" s="11" t="s">
        <v>261</v>
      </c>
      <c r="K1088" s="11" t="s">
        <v>2960</v>
      </c>
      <c r="L1088" s="11">
        <v>2</v>
      </c>
    </row>
    <row r="1089" spans="1:12">
      <c r="A1089" s="11" t="s">
        <v>2089</v>
      </c>
      <c r="D1089" s="11" t="s">
        <v>260</v>
      </c>
      <c r="E1089" s="19" t="s">
        <v>2339</v>
      </c>
      <c r="F1089" s="10">
        <v>42036</v>
      </c>
      <c r="G1089" s="10">
        <v>44958</v>
      </c>
      <c r="H1089" s="11">
        <v>9</v>
      </c>
      <c r="I1089" s="20" t="s">
        <v>259</v>
      </c>
      <c r="J1089" s="11" t="s">
        <v>261</v>
      </c>
      <c r="K1089" s="11" t="s">
        <v>2960</v>
      </c>
      <c r="L1089" s="11">
        <v>2</v>
      </c>
    </row>
    <row r="1090" spans="1:12">
      <c r="A1090" s="11" t="s">
        <v>2090</v>
      </c>
      <c r="D1090" s="11" t="s">
        <v>260</v>
      </c>
      <c r="E1090" s="19" t="s">
        <v>2340</v>
      </c>
      <c r="F1090" s="10">
        <v>42036</v>
      </c>
      <c r="G1090" s="10">
        <v>44958</v>
      </c>
      <c r="H1090" s="11">
        <v>9</v>
      </c>
      <c r="I1090" s="20" t="s">
        <v>259</v>
      </c>
      <c r="J1090" s="11" t="s">
        <v>261</v>
      </c>
      <c r="K1090" s="11" t="s">
        <v>2960</v>
      </c>
      <c r="L1090" s="11">
        <v>2</v>
      </c>
    </row>
    <row r="1091" spans="1:12">
      <c r="A1091" s="11" t="s">
        <v>2091</v>
      </c>
      <c r="D1091" s="11" t="s">
        <v>260</v>
      </c>
      <c r="E1091" s="19" t="s">
        <v>2341</v>
      </c>
      <c r="F1091" s="10">
        <v>42036</v>
      </c>
      <c r="G1091" s="10">
        <v>44958</v>
      </c>
      <c r="H1091" s="11">
        <v>9</v>
      </c>
      <c r="I1091" s="20" t="s">
        <v>259</v>
      </c>
      <c r="J1091" s="11" t="s">
        <v>261</v>
      </c>
      <c r="K1091" s="11" t="s">
        <v>2960</v>
      </c>
      <c r="L1091" s="11">
        <v>2</v>
      </c>
    </row>
    <row r="1092" spans="1:12">
      <c r="A1092" s="11" t="s">
        <v>2092</v>
      </c>
      <c r="D1092" s="11" t="s">
        <v>260</v>
      </c>
      <c r="E1092" s="19" t="s">
        <v>2342</v>
      </c>
      <c r="F1092" s="10">
        <v>42036</v>
      </c>
      <c r="G1092" s="10">
        <v>44958</v>
      </c>
      <c r="H1092" s="11">
        <v>9</v>
      </c>
      <c r="I1092" s="20" t="s">
        <v>259</v>
      </c>
      <c r="J1092" s="11" t="s">
        <v>261</v>
      </c>
      <c r="K1092" s="11" t="s">
        <v>2960</v>
      </c>
      <c r="L1092" s="11">
        <v>2</v>
      </c>
    </row>
    <row r="1093" spans="1:12">
      <c r="A1093" s="11" t="s">
        <v>2093</v>
      </c>
      <c r="D1093" s="11" t="s">
        <v>260</v>
      </c>
      <c r="E1093" s="19" t="s">
        <v>2343</v>
      </c>
      <c r="F1093" s="10">
        <v>42036</v>
      </c>
      <c r="G1093" s="10">
        <v>44958</v>
      </c>
      <c r="H1093" s="11">
        <v>9</v>
      </c>
      <c r="I1093" s="20" t="s">
        <v>259</v>
      </c>
      <c r="J1093" s="11" t="s">
        <v>261</v>
      </c>
      <c r="K1093" s="11" t="s">
        <v>2960</v>
      </c>
      <c r="L1093" s="11">
        <v>2</v>
      </c>
    </row>
    <row r="1094" spans="1:12">
      <c r="A1094" s="11" t="s">
        <v>2094</v>
      </c>
      <c r="D1094" s="11" t="s">
        <v>260</v>
      </c>
      <c r="E1094" s="19" t="s">
        <v>2344</v>
      </c>
      <c r="F1094" s="10">
        <v>42036</v>
      </c>
      <c r="G1094" s="10">
        <v>44958</v>
      </c>
      <c r="H1094" s="11">
        <v>9</v>
      </c>
      <c r="I1094" s="20" t="s">
        <v>259</v>
      </c>
      <c r="J1094" s="11" t="s">
        <v>261</v>
      </c>
      <c r="K1094" s="11" t="s">
        <v>2960</v>
      </c>
      <c r="L1094" s="11">
        <v>2</v>
      </c>
    </row>
    <row r="1095" spans="1:12">
      <c r="A1095" s="11" t="s">
        <v>2095</v>
      </c>
      <c r="D1095" s="11" t="s">
        <v>260</v>
      </c>
      <c r="E1095" s="19" t="s">
        <v>2345</v>
      </c>
      <c r="F1095" s="10">
        <v>42036</v>
      </c>
      <c r="G1095" s="10">
        <v>44958</v>
      </c>
      <c r="H1095" s="11">
        <v>9</v>
      </c>
      <c r="I1095" s="20" t="s">
        <v>259</v>
      </c>
      <c r="J1095" s="11" t="s">
        <v>261</v>
      </c>
      <c r="K1095" s="11" t="s">
        <v>2960</v>
      </c>
      <c r="L1095" s="11">
        <v>2</v>
      </c>
    </row>
    <row r="1096" spans="1:12">
      <c r="A1096" s="11" t="s">
        <v>2096</v>
      </c>
      <c r="D1096" s="11" t="s">
        <v>260</v>
      </c>
      <c r="E1096" s="19" t="s">
        <v>2346</v>
      </c>
      <c r="F1096" s="10">
        <v>42036</v>
      </c>
      <c r="G1096" s="10">
        <v>44958</v>
      </c>
      <c r="H1096" s="11">
        <v>9</v>
      </c>
      <c r="I1096" s="20" t="s">
        <v>259</v>
      </c>
      <c r="J1096" s="11" t="s">
        <v>261</v>
      </c>
      <c r="K1096" s="11" t="s">
        <v>2960</v>
      </c>
      <c r="L1096" s="11">
        <v>2</v>
      </c>
    </row>
    <row r="1097" spans="1:12">
      <c r="A1097" s="11" t="s">
        <v>2097</v>
      </c>
      <c r="D1097" s="11" t="s">
        <v>260</v>
      </c>
      <c r="E1097" s="19" t="s">
        <v>2347</v>
      </c>
      <c r="F1097" s="10">
        <v>42036</v>
      </c>
      <c r="G1097" s="10">
        <v>44958</v>
      </c>
      <c r="H1097" s="11">
        <v>9</v>
      </c>
      <c r="I1097" s="20" t="s">
        <v>259</v>
      </c>
      <c r="J1097" s="11" t="s">
        <v>261</v>
      </c>
      <c r="K1097" s="11" t="s">
        <v>2960</v>
      </c>
      <c r="L1097" s="11">
        <v>2</v>
      </c>
    </row>
    <row r="1098" spans="1:12">
      <c r="A1098" s="11" t="s">
        <v>2098</v>
      </c>
      <c r="D1098" s="11" t="s">
        <v>260</v>
      </c>
      <c r="E1098" s="19" t="s">
        <v>2348</v>
      </c>
      <c r="F1098" s="10">
        <v>42036</v>
      </c>
      <c r="G1098" s="10">
        <v>44958</v>
      </c>
      <c r="H1098" s="11">
        <v>9</v>
      </c>
      <c r="I1098" s="20" t="s">
        <v>259</v>
      </c>
      <c r="J1098" s="11" t="s">
        <v>261</v>
      </c>
      <c r="K1098" s="11" t="s">
        <v>2960</v>
      </c>
      <c r="L1098" s="11">
        <v>2</v>
      </c>
    </row>
    <row r="1099" spans="1:12">
      <c r="A1099" s="11" t="s">
        <v>2099</v>
      </c>
      <c r="D1099" s="11" t="s">
        <v>260</v>
      </c>
      <c r="E1099" s="19" t="s">
        <v>2349</v>
      </c>
      <c r="F1099" s="10">
        <v>42036</v>
      </c>
      <c r="G1099" s="10">
        <v>44958</v>
      </c>
      <c r="H1099" s="11">
        <v>9</v>
      </c>
      <c r="I1099" s="20" t="s">
        <v>259</v>
      </c>
      <c r="J1099" s="11" t="s">
        <v>261</v>
      </c>
      <c r="K1099" s="11" t="s">
        <v>2960</v>
      </c>
      <c r="L1099" s="11">
        <v>2</v>
      </c>
    </row>
    <row r="1100" spans="1:12">
      <c r="A1100" s="11" t="s">
        <v>2100</v>
      </c>
      <c r="D1100" s="11" t="s">
        <v>260</v>
      </c>
      <c r="E1100" s="19" t="s">
        <v>2350</v>
      </c>
      <c r="F1100" s="10">
        <v>42036</v>
      </c>
      <c r="G1100" s="10">
        <v>44958</v>
      </c>
      <c r="H1100" s="11">
        <v>9</v>
      </c>
      <c r="I1100" s="20" t="s">
        <v>259</v>
      </c>
      <c r="J1100" s="11" t="s">
        <v>261</v>
      </c>
      <c r="K1100" s="11" t="s">
        <v>2960</v>
      </c>
      <c r="L1100" s="11">
        <v>2</v>
      </c>
    </row>
    <row r="1101" spans="1:12">
      <c r="A1101" s="11" t="s">
        <v>2101</v>
      </c>
      <c r="D1101" s="11" t="s">
        <v>260</v>
      </c>
      <c r="E1101" s="19" t="s">
        <v>2351</v>
      </c>
      <c r="F1101" s="10">
        <v>42036</v>
      </c>
      <c r="G1101" s="10">
        <v>44958</v>
      </c>
      <c r="H1101" s="11">
        <v>9</v>
      </c>
      <c r="I1101" s="20" t="s">
        <v>259</v>
      </c>
      <c r="J1101" s="11" t="s">
        <v>261</v>
      </c>
      <c r="K1101" s="11" t="s">
        <v>2960</v>
      </c>
      <c r="L1101" s="11">
        <v>2</v>
      </c>
    </row>
    <row r="1102" spans="1:12">
      <c r="A1102" s="11" t="s">
        <v>2102</v>
      </c>
      <c r="D1102" s="11" t="s">
        <v>260</v>
      </c>
      <c r="E1102" s="19" t="s">
        <v>2352</v>
      </c>
      <c r="F1102" s="10">
        <v>42036</v>
      </c>
      <c r="G1102" s="10">
        <v>44958</v>
      </c>
      <c r="H1102" s="11">
        <v>9</v>
      </c>
      <c r="I1102" s="20" t="s">
        <v>259</v>
      </c>
      <c r="J1102" s="11" t="s">
        <v>261</v>
      </c>
      <c r="K1102" s="11" t="s">
        <v>2960</v>
      </c>
      <c r="L1102" s="11">
        <v>2</v>
      </c>
    </row>
    <row r="1103" spans="1:12">
      <c r="A1103" s="11" t="s">
        <v>2103</v>
      </c>
      <c r="D1103" s="11" t="s">
        <v>260</v>
      </c>
      <c r="E1103" s="19" t="s">
        <v>2353</v>
      </c>
      <c r="F1103" s="10">
        <v>42036</v>
      </c>
      <c r="G1103" s="10">
        <v>44958</v>
      </c>
      <c r="H1103" s="11">
        <v>9</v>
      </c>
      <c r="I1103" s="20" t="s">
        <v>259</v>
      </c>
      <c r="J1103" s="11" t="s">
        <v>261</v>
      </c>
      <c r="K1103" s="11" t="s">
        <v>2960</v>
      </c>
      <c r="L1103" s="11">
        <v>2</v>
      </c>
    </row>
    <row r="1104" spans="1:12">
      <c r="A1104" s="11" t="s">
        <v>2104</v>
      </c>
      <c r="D1104" s="11" t="s">
        <v>260</v>
      </c>
      <c r="E1104" s="19" t="s">
        <v>2354</v>
      </c>
      <c r="F1104" s="10">
        <v>42036</v>
      </c>
      <c r="G1104" s="10">
        <v>44958</v>
      </c>
      <c r="H1104" s="11">
        <v>9</v>
      </c>
      <c r="I1104" s="20" t="s">
        <v>259</v>
      </c>
      <c r="J1104" s="11" t="s">
        <v>261</v>
      </c>
      <c r="K1104" s="11" t="s">
        <v>2960</v>
      </c>
      <c r="L1104" s="11">
        <v>2</v>
      </c>
    </row>
    <row r="1105" spans="1:12">
      <c r="A1105" s="11" t="s">
        <v>2105</v>
      </c>
      <c r="D1105" s="11" t="s">
        <v>260</v>
      </c>
      <c r="E1105" s="19" t="s">
        <v>2355</v>
      </c>
      <c r="F1105" s="10">
        <v>42036</v>
      </c>
      <c r="G1105" s="10">
        <v>44958</v>
      </c>
      <c r="H1105" s="11">
        <v>9</v>
      </c>
      <c r="I1105" s="20" t="s">
        <v>259</v>
      </c>
      <c r="J1105" s="11" t="s">
        <v>261</v>
      </c>
      <c r="K1105" s="11" t="s">
        <v>2960</v>
      </c>
      <c r="L1105" s="11">
        <v>2</v>
      </c>
    </row>
    <row r="1106" spans="1:12">
      <c r="A1106" s="11" t="s">
        <v>2106</v>
      </c>
      <c r="D1106" s="11" t="s">
        <v>260</v>
      </c>
      <c r="E1106" s="19" t="s">
        <v>2356</v>
      </c>
      <c r="F1106" s="10">
        <v>42036</v>
      </c>
      <c r="G1106" s="10">
        <v>44958</v>
      </c>
      <c r="H1106" s="11">
        <v>9</v>
      </c>
      <c r="I1106" s="20" t="s">
        <v>259</v>
      </c>
      <c r="J1106" s="11" t="s">
        <v>261</v>
      </c>
      <c r="K1106" s="11" t="s">
        <v>2960</v>
      </c>
      <c r="L1106" s="11">
        <v>2</v>
      </c>
    </row>
    <row r="1107" spans="1:12">
      <c r="A1107" s="11" t="s">
        <v>2107</v>
      </c>
      <c r="D1107" s="11" t="s">
        <v>260</v>
      </c>
      <c r="E1107" s="19" t="s">
        <v>2357</v>
      </c>
      <c r="F1107" s="10">
        <v>42036</v>
      </c>
      <c r="G1107" s="10">
        <v>44958</v>
      </c>
      <c r="H1107" s="11">
        <v>9</v>
      </c>
      <c r="I1107" s="20" t="s">
        <v>259</v>
      </c>
      <c r="J1107" s="11" t="s">
        <v>261</v>
      </c>
      <c r="K1107" s="11" t="s">
        <v>2960</v>
      </c>
      <c r="L1107" s="11">
        <v>2</v>
      </c>
    </row>
    <row r="1108" spans="1:12">
      <c r="A1108" s="11" t="s">
        <v>2108</v>
      </c>
      <c r="D1108" s="11" t="s">
        <v>260</v>
      </c>
      <c r="E1108" s="19" t="s">
        <v>2358</v>
      </c>
      <c r="F1108" s="10">
        <v>42036</v>
      </c>
      <c r="G1108" s="10">
        <v>44958</v>
      </c>
      <c r="H1108" s="11">
        <v>9</v>
      </c>
      <c r="I1108" s="20" t="s">
        <v>259</v>
      </c>
      <c r="J1108" s="11" t="s">
        <v>261</v>
      </c>
      <c r="K1108" s="11" t="s">
        <v>2960</v>
      </c>
      <c r="L1108" s="11">
        <v>2</v>
      </c>
    </row>
    <row r="1109" spans="1:12">
      <c r="A1109" s="11" t="s">
        <v>2109</v>
      </c>
      <c r="D1109" s="11" t="s">
        <v>260</v>
      </c>
      <c r="E1109" s="19" t="s">
        <v>2359</v>
      </c>
      <c r="F1109" s="10">
        <v>42036</v>
      </c>
      <c r="G1109" s="10">
        <v>44958</v>
      </c>
      <c r="H1109" s="11">
        <v>9</v>
      </c>
      <c r="I1109" s="20" t="s">
        <v>259</v>
      </c>
      <c r="J1109" s="11" t="s">
        <v>261</v>
      </c>
      <c r="K1109" s="11" t="s">
        <v>2960</v>
      </c>
      <c r="L1109" s="11">
        <v>2</v>
      </c>
    </row>
    <row r="1110" spans="1:12">
      <c r="A1110" s="11" t="s">
        <v>2110</v>
      </c>
      <c r="D1110" s="11" t="s">
        <v>260</v>
      </c>
      <c r="E1110" s="19" t="s">
        <v>2360</v>
      </c>
      <c r="F1110" s="10">
        <v>42036</v>
      </c>
      <c r="G1110" s="10">
        <v>44958</v>
      </c>
      <c r="H1110" s="11">
        <v>9</v>
      </c>
      <c r="I1110" s="20" t="s">
        <v>259</v>
      </c>
      <c r="J1110" s="11" t="s">
        <v>261</v>
      </c>
      <c r="K1110" s="11" t="s">
        <v>2960</v>
      </c>
      <c r="L1110" s="11">
        <v>2</v>
      </c>
    </row>
    <row r="1111" spans="1:12">
      <c r="A1111" s="11" t="s">
        <v>2111</v>
      </c>
      <c r="D1111" s="11" t="s">
        <v>260</v>
      </c>
      <c r="E1111" s="19" t="s">
        <v>2361</v>
      </c>
      <c r="F1111" s="10">
        <v>42036</v>
      </c>
      <c r="G1111" s="10">
        <v>44958</v>
      </c>
      <c r="H1111" s="11">
        <v>9</v>
      </c>
      <c r="I1111" s="20" t="s">
        <v>259</v>
      </c>
      <c r="J1111" s="11" t="s">
        <v>261</v>
      </c>
      <c r="K1111" s="11" t="s">
        <v>2960</v>
      </c>
      <c r="L1111" s="11">
        <v>2</v>
      </c>
    </row>
    <row r="1112" spans="1:12">
      <c r="A1112" s="11" t="s">
        <v>2112</v>
      </c>
      <c r="D1112" s="11" t="s">
        <v>260</v>
      </c>
      <c r="E1112" s="19" t="s">
        <v>2362</v>
      </c>
      <c r="F1112" s="10">
        <v>42036</v>
      </c>
      <c r="G1112" s="10">
        <v>44958</v>
      </c>
      <c r="H1112" s="11">
        <v>9</v>
      </c>
      <c r="I1112" s="20" t="s">
        <v>259</v>
      </c>
      <c r="J1112" s="11" t="s">
        <v>261</v>
      </c>
      <c r="K1112" s="11" t="s">
        <v>2960</v>
      </c>
      <c r="L1112" s="11">
        <v>2</v>
      </c>
    </row>
    <row r="1113" spans="1:12">
      <c r="A1113" s="11" t="s">
        <v>2113</v>
      </c>
      <c r="D1113" s="11" t="s">
        <v>260</v>
      </c>
      <c r="E1113" s="19" t="s">
        <v>2363</v>
      </c>
      <c r="F1113" s="10">
        <v>42036</v>
      </c>
      <c r="G1113" s="10">
        <v>44958</v>
      </c>
      <c r="H1113" s="11">
        <v>9</v>
      </c>
      <c r="I1113" s="20" t="s">
        <v>259</v>
      </c>
      <c r="J1113" s="11" t="s">
        <v>261</v>
      </c>
      <c r="K1113" s="11" t="s">
        <v>2960</v>
      </c>
      <c r="L1113" s="11">
        <v>2</v>
      </c>
    </row>
    <row r="1114" spans="1:12">
      <c r="A1114" s="11" t="s">
        <v>2114</v>
      </c>
      <c r="D1114" s="11" t="s">
        <v>260</v>
      </c>
      <c r="E1114" s="19" t="s">
        <v>2364</v>
      </c>
      <c r="F1114" s="10">
        <v>42036</v>
      </c>
      <c r="G1114" s="10">
        <v>44958</v>
      </c>
      <c r="H1114" s="11">
        <v>9</v>
      </c>
      <c r="I1114" s="20" t="s">
        <v>259</v>
      </c>
      <c r="J1114" s="11" t="s">
        <v>261</v>
      </c>
      <c r="K1114" s="11" t="s">
        <v>2960</v>
      </c>
      <c r="L1114" s="11">
        <v>2</v>
      </c>
    </row>
    <row r="1115" spans="1:12">
      <c r="A1115" s="11" t="s">
        <v>2115</v>
      </c>
      <c r="D1115" s="11" t="s">
        <v>260</v>
      </c>
      <c r="E1115" s="19" t="s">
        <v>2365</v>
      </c>
      <c r="F1115" s="10">
        <v>42036</v>
      </c>
      <c r="G1115" s="10">
        <v>44958</v>
      </c>
      <c r="H1115" s="11">
        <v>9</v>
      </c>
      <c r="I1115" s="20" t="s">
        <v>259</v>
      </c>
      <c r="J1115" s="11" t="s">
        <v>261</v>
      </c>
      <c r="K1115" s="11" t="s">
        <v>2960</v>
      </c>
      <c r="L1115" s="11">
        <v>2</v>
      </c>
    </row>
    <row r="1116" spans="1:12">
      <c r="A1116" s="11" t="s">
        <v>2116</v>
      </c>
      <c r="D1116" s="11" t="s">
        <v>260</v>
      </c>
      <c r="E1116" s="19" t="s">
        <v>2366</v>
      </c>
      <c r="F1116" s="10">
        <v>42036</v>
      </c>
      <c r="G1116" s="10">
        <v>44958</v>
      </c>
      <c r="H1116" s="11">
        <v>9</v>
      </c>
      <c r="I1116" s="20" t="s">
        <v>259</v>
      </c>
      <c r="J1116" s="11" t="s">
        <v>261</v>
      </c>
      <c r="K1116" s="11" t="s">
        <v>2960</v>
      </c>
      <c r="L1116" s="11">
        <v>2</v>
      </c>
    </row>
    <row r="1117" spans="1:12">
      <c r="A1117" s="11" t="s">
        <v>2117</v>
      </c>
      <c r="D1117" s="11" t="s">
        <v>260</v>
      </c>
      <c r="E1117" s="19" t="s">
        <v>2367</v>
      </c>
      <c r="F1117" s="10">
        <v>42036</v>
      </c>
      <c r="G1117" s="10">
        <v>44958</v>
      </c>
      <c r="H1117" s="11">
        <v>9</v>
      </c>
      <c r="I1117" s="20" t="s">
        <v>259</v>
      </c>
      <c r="J1117" s="11" t="s">
        <v>261</v>
      </c>
      <c r="K1117" s="11" t="s">
        <v>2960</v>
      </c>
      <c r="L1117" s="11">
        <v>2</v>
      </c>
    </row>
    <row r="1118" spans="1:12">
      <c r="A1118" s="11" t="s">
        <v>2118</v>
      </c>
      <c r="D1118" s="11" t="s">
        <v>260</v>
      </c>
      <c r="E1118" s="19" t="s">
        <v>2368</v>
      </c>
      <c r="F1118" s="10">
        <v>42036</v>
      </c>
      <c r="G1118" s="10">
        <v>44958</v>
      </c>
      <c r="H1118" s="11">
        <v>9</v>
      </c>
      <c r="I1118" s="20" t="s">
        <v>259</v>
      </c>
      <c r="J1118" s="11" t="s">
        <v>261</v>
      </c>
      <c r="K1118" s="11" t="s">
        <v>2960</v>
      </c>
      <c r="L1118" s="11">
        <v>2</v>
      </c>
    </row>
    <row r="1119" spans="1:12">
      <c r="A1119" s="11" t="s">
        <v>2119</v>
      </c>
      <c r="D1119" s="11" t="s">
        <v>260</v>
      </c>
      <c r="E1119" s="19" t="s">
        <v>2369</v>
      </c>
      <c r="F1119" s="10">
        <v>42036</v>
      </c>
      <c r="G1119" s="10">
        <v>44958</v>
      </c>
      <c r="H1119" s="11">
        <v>9</v>
      </c>
      <c r="I1119" s="20" t="s">
        <v>259</v>
      </c>
      <c r="J1119" s="11" t="s">
        <v>261</v>
      </c>
      <c r="K1119" s="11" t="s">
        <v>2960</v>
      </c>
      <c r="L1119" s="11">
        <v>2</v>
      </c>
    </row>
    <row r="1120" spans="1:12">
      <c r="A1120" s="11" t="s">
        <v>2120</v>
      </c>
      <c r="D1120" s="11" t="s">
        <v>260</v>
      </c>
      <c r="E1120" s="19" t="s">
        <v>2370</v>
      </c>
      <c r="F1120" s="10">
        <v>42036</v>
      </c>
      <c r="G1120" s="10">
        <v>44958</v>
      </c>
      <c r="H1120" s="11">
        <v>9</v>
      </c>
      <c r="I1120" s="20" t="s">
        <v>259</v>
      </c>
      <c r="J1120" s="11" t="s">
        <v>261</v>
      </c>
      <c r="K1120" s="11" t="s">
        <v>2960</v>
      </c>
      <c r="L1120" s="11">
        <v>2</v>
      </c>
    </row>
    <row r="1121" spans="1:12">
      <c r="A1121" s="11" t="s">
        <v>2121</v>
      </c>
      <c r="D1121" s="11" t="s">
        <v>260</v>
      </c>
      <c r="E1121" s="19" t="s">
        <v>2371</v>
      </c>
      <c r="F1121" s="10">
        <v>42036</v>
      </c>
      <c r="G1121" s="10">
        <v>44958</v>
      </c>
      <c r="H1121" s="11">
        <v>9</v>
      </c>
      <c r="I1121" s="20" t="s">
        <v>259</v>
      </c>
      <c r="J1121" s="11" t="s">
        <v>261</v>
      </c>
      <c r="K1121" s="11" t="s">
        <v>2960</v>
      </c>
      <c r="L1121" s="11">
        <v>2</v>
      </c>
    </row>
    <row r="1122" spans="1:12">
      <c r="A1122" s="11" t="s">
        <v>2122</v>
      </c>
      <c r="D1122" s="11" t="s">
        <v>260</v>
      </c>
      <c r="E1122" s="19" t="s">
        <v>2372</v>
      </c>
      <c r="F1122" s="10">
        <v>42036</v>
      </c>
      <c r="G1122" s="10">
        <v>44958</v>
      </c>
      <c r="H1122" s="11">
        <v>9</v>
      </c>
      <c r="I1122" s="20" t="s">
        <v>259</v>
      </c>
      <c r="J1122" s="11" t="s">
        <v>261</v>
      </c>
      <c r="K1122" s="11" t="s">
        <v>2960</v>
      </c>
      <c r="L1122" s="11">
        <v>2</v>
      </c>
    </row>
    <row r="1123" spans="1:12">
      <c r="A1123" s="11" t="s">
        <v>2123</v>
      </c>
      <c r="D1123" s="11" t="s">
        <v>260</v>
      </c>
      <c r="E1123" s="19" t="s">
        <v>2373</v>
      </c>
      <c r="F1123" s="10">
        <v>42036</v>
      </c>
      <c r="G1123" s="10">
        <v>44958</v>
      </c>
      <c r="H1123" s="11">
        <v>9</v>
      </c>
      <c r="I1123" s="20" t="s">
        <v>259</v>
      </c>
      <c r="J1123" s="11" t="s">
        <v>261</v>
      </c>
      <c r="K1123" s="11" t="s">
        <v>2960</v>
      </c>
      <c r="L1123" s="11">
        <v>2</v>
      </c>
    </row>
    <row r="1124" spans="1:12">
      <c r="A1124" s="11" t="s">
        <v>2124</v>
      </c>
      <c r="D1124" s="11" t="s">
        <v>260</v>
      </c>
      <c r="E1124" s="19" t="s">
        <v>2374</v>
      </c>
      <c r="F1124" s="10">
        <v>42036</v>
      </c>
      <c r="G1124" s="10">
        <v>44958</v>
      </c>
      <c r="H1124" s="11">
        <v>9</v>
      </c>
      <c r="I1124" s="20" t="s">
        <v>259</v>
      </c>
      <c r="J1124" s="11" t="s">
        <v>261</v>
      </c>
      <c r="K1124" s="11" t="s">
        <v>2960</v>
      </c>
      <c r="L1124" s="11">
        <v>2</v>
      </c>
    </row>
    <row r="1125" spans="1:12">
      <c r="A1125" s="11" t="s">
        <v>2125</v>
      </c>
      <c r="D1125" s="11" t="s">
        <v>260</v>
      </c>
      <c r="E1125" s="19" t="s">
        <v>2375</v>
      </c>
      <c r="F1125" s="10">
        <v>42036</v>
      </c>
      <c r="G1125" s="10">
        <v>44958</v>
      </c>
      <c r="H1125" s="11">
        <v>9</v>
      </c>
      <c r="I1125" s="20" t="s">
        <v>259</v>
      </c>
      <c r="J1125" s="11" t="s">
        <v>261</v>
      </c>
      <c r="K1125" s="11" t="s">
        <v>2960</v>
      </c>
      <c r="L1125" s="11">
        <v>2</v>
      </c>
    </row>
    <row r="1126" spans="1:12">
      <c r="A1126" s="11" t="s">
        <v>2126</v>
      </c>
      <c r="D1126" s="11" t="s">
        <v>260</v>
      </c>
      <c r="E1126" s="19" t="s">
        <v>2376</v>
      </c>
      <c r="F1126" s="10">
        <v>42036</v>
      </c>
      <c r="G1126" s="10">
        <v>44958</v>
      </c>
      <c r="H1126" s="11">
        <v>9</v>
      </c>
      <c r="I1126" s="20" t="s">
        <v>259</v>
      </c>
      <c r="J1126" s="11" t="s">
        <v>261</v>
      </c>
      <c r="K1126" s="11" t="s">
        <v>2960</v>
      </c>
      <c r="L1126" s="11">
        <v>2</v>
      </c>
    </row>
    <row r="1127" spans="1:12">
      <c r="A1127" s="11" t="s">
        <v>2127</v>
      </c>
      <c r="D1127" s="11" t="s">
        <v>260</v>
      </c>
      <c r="E1127" s="19" t="s">
        <v>2377</v>
      </c>
      <c r="F1127" s="10">
        <v>42036</v>
      </c>
      <c r="G1127" s="10">
        <v>44958</v>
      </c>
      <c r="H1127" s="11">
        <v>9</v>
      </c>
      <c r="I1127" s="20" t="s">
        <v>259</v>
      </c>
      <c r="J1127" s="11" t="s">
        <v>261</v>
      </c>
      <c r="K1127" s="11" t="s">
        <v>2960</v>
      </c>
      <c r="L1127" s="11">
        <v>2</v>
      </c>
    </row>
    <row r="1128" spans="1:12">
      <c r="A1128" s="11" t="s">
        <v>2128</v>
      </c>
      <c r="D1128" s="11" t="s">
        <v>260</v>
      </c>
      <c r="E1128" s="19" t="s">
        <v>2378</v>
      </c>
      <c r="F1128" s="10">
        <v>42036</v>
      </c>
      <c r="G1128" s="10">
        <v>44958</v>
      </c>
      <c r="H1128" s="11">
        <v>9</v>
      </c>
      <c r="I1128" s="20" t="s">
        <v>259</v>
      </c>
      <c r="J1128" s="11" t="s">
        <v>261</v>
      </c>
      <c r="K1128" s="11" t="s">
        <v>2960</v>
      </c>
      <c r="L1128" s="11">
        <v>2</v>
      </c>
    </row>
    <row r="1129" spans="1:12">
      <c r="A1129" s="11" t="s">
        <v>2129</v>
      </c>
      <c r="D1129" s="11" t="s">
        <v>260</v>
      </c>
      <c r="E1129" s="19" t="s">
        <v>2379</v>
      </c>
      <c r="F1129" s="10">
        <v>42036</v>
      </c>
      <c r="G1129" s="10">
        <v>44958</v>
      </c>
      <c r="H1129" s="11">
        <v>9</v>
      </c>
      <c r="I1129" s="20" t="s">
        <v>259</v>
      </c>
      <c r="J1129" s="11" t="s">
        <v>261</v>
      </c>
      <c r="K1129" s="11" t="s">
        <v>2960</v>
      </c>
      <c r="L1129" s="11">
        <v>2</v>
      </c>
    </row>
    <row r="1130" spans="1:12">
      <c r="A1130" s="11" t="s">
        <v>2130</v>
      </c>
      <c r="D1130" s="11" t="s">
        <v>260</v>
      </c>
      <c r="E1130" s="19" t="s">
        <v>2380</v>
      </c>
      <c r="F1130" s="10">
        <v>42036</v>
      </c>
      <c r="G1130" s="10">
        <v>44958</v>
      </c>
      <c r="H1130" s="11">
        <v>9</v>
      </c>
      <c r="I1130" s="20" t="s">
        <v>259</v>
      </c>
      <c r="J1130" s="11" t="s">
        <v>261</v>
      </c>
      <c r="K1130" s="11" t="s">
        <v>2960</v>
      </c>
      <c r="L1130" s="11">
        <v>2</v>
      </c>
    </row>
    <row r="1131" spans="1:12">
      <c r="A1131" s="11" t="s">
        <v>2131</v>
      </c>
      <c r="D1131" s="11" t="s">
        <v>260</v>
      </c>
      <c r="E1131" s="19" t="s">
        <v>2381</v>
      </c>
      <c r="F1131" s="10">
        <v>42036</v>
      </c>
      <c r="G1131" s="10">
        <v>44958</v>
      </c>
      <c r="H1131" s="11">
        <v>9</v>
      </c>
      <c r="I1131" s="20" t="s">
        <v>259</v>
      </c>
      <c r="J1131" s="11" t="s">
        <v>261</v>
      </c>
      <c r="K1131" s="11" t="s">
        <v>2960</v>
      </c>
      <c r="L1131" s="11">
        <v>2</v>
      </c>
    </row>
    <row r="1132" spans="1:12">
      <c r="A1132" s="11" t="s">
        <v>2132</v>
      </c>
      <c r="D1132" s="11" t="s">
        <v>260</v>
      </c>
      <c r="E1132" s="19" t="s">
        <v>2382</v>
      </c>
      <c r="F1132" s="10">
        <v>42036</v>
      </c>
      <c r="G1132" s="10">
        <v>44958</v>
      </c>
      <c r="H1132" s="11">
        <v>9</v>
      </c>
      <c r="I1132" s="20" t="s">
        <v>259</v>
      </c>
      <c r="J1132" s="11" t="s">
        <v>261</v>
      </c>
      <c r="K1132" s="11" t="s">
        <v>2960</v>
      </c>
      <c r="L1132" s="11">
        <v>2</v>
      </c>
    </row>
    <row r="1133" spans="1:12">
      <c r="A1133" s="11" t="s">
        <v>2133</v>
      </c>
      <c r="D1133" s="11" t="s">
        <v>260</v>
      </c>
      <c r="E1133" s="19" t="s">
        <v>2383</v>
      </c>
      <c r="F1133" s="10">
        <v>42036</v>
      </c>
      <c r="G1133" s="10">
        <v>44958</v>
      </c>
      <c r="H1133" s="11">
        <v>9</v>
      </c>
      <c r="I1133" s="20" t="s">
        <v>259</v>
      </c>
      <c r="J1133" s="11" t="s">
        <v>261</v>
      </c>
      <c r="K1133" s="11" t="s">
        <v>2960</v>
      </c>
      <c r="L1133" s="11">
        <v>2</v>
      </c>
    </row>
    <row r="1134" spans="1:12">
      <c r="A1134" s="11" t="s">
        <v>2134</v>
      </c>
      <c r="D1134" s="11" t="s">
        <v>260</v>
      </c>
      <c r="E1134" s="19" t="s">
        <v>2384</v>
      </c>
      <c r="F1134" s="10">
        <v>42036</v>
      </c>
      <c r="G1134" s="10">
        <v>44958</v>
      </c>
      <c r="H1134" s="11">
        <v>9</v>
      </c>
      <c r="I1134" s="20" t="s">
        <v>259</v>
      </c>
      <c r="J1134" s="11" t="s">
        <v>261</v>
      </c>
      <c r="K1134" s="11" t="s">
        <v>2960</v>
      </c>
      <c r="L1134" s="11">
        <v>2</v>
      </c>
    </row>
    <row r="1135" spans="1:12">
      <c r="A1135" s="11" t="s">
        <v>2135</v>
      </c>
      <c r="D1135" s="11" t="s">
        <v>260</v>
      </c>
      <c r="E1135" s="19" t="s">
        <v>2385</v>
      </c>
      <c r="F1135" s="10">
        <v>42036</v>
      </c>
      <c r="G1135" s="10">
        <v>44958</v>
      </c>
      <c r="H1135" s="11">
        <v>9</v>
      </c>
      <c r="I1135" s="20" t="s">
        <v>259</v>
      </c>
      <c r="J1135" s="11" t="s">
        <v>261</v>
      </c>
      <c r="K1135" s="11" t="s">
        <v>2960</v>
      </c>
      <c r="L1135" s="11">
        <v>2</v>
      </c>
    </row>
    <row r="1136" spans="1:12">
      <c r="A1136" s="11" t="s">
        <v>2136</v>
      </c>
      <c r="D1136" s="11" t="s">
        <v>260</v>
      </c>
      <c r="E1136" s="19" t="s">
        <v>2386</v>
      </c>
      <c r="F1136" s="10">
        <v>42036</v>
      </c>
      <c r="G1136" s="10">
        <v>44958</v>
      </c>
      <c r="H1136" s="11">
        <v>9</v>
      </c>
      <c r="I1136" s="20" t="s">
        <v>259</v>
      </c>
      <c r="J1136" s="11" t="s">
        <v>261</v>
      </c>
      <c r="K1136" s="11" t="s">
        <v>2960</v>
      </c>
      <c r="L1136" s="11">
        <v>2</v>
      </c>
    </row>
    <row r="1137" spans="1:12">
      <c r="A1137" s="11" t="s">
        <v>2137</v>
      </c>
      <c r="D1137" s="11" t="s">
        <v>260</v>
      </c>
      <c r="E1137" s="19" t="s">
        <v>2387</v>
      </c>
      <c r="F1137" s="10">
        <v>42036</v>
      </c>
      <c r="G1137" s="10">
        <v>44958</v>
      </c>
      <c r="H1137" s="11">
        <v>9</v>
      </c>
      <c r="I1137" s="20" t="s">
        <v>259</v>
      </c>
      <c r="J1137" s="11" t="s">
        <v>261</v>
      </c>
      <c r="K1137" s="11" t="s">
        <v>2960</v>
      </c>
      <c r="L1137" s="11">
        <v>2</v>
      </c>
    </row>
    <row r="1138" spans="1:12">
      <c r="A1138" s="11" t="s">
        <v>2138</v>
      </c>
      <c r="D1138" s="11" t="s">
        <v>260</v>
      </c>
      <c r="E1138" s="19" t="s">
        <v>2388</v>
      </c>
      <c r="F1138" s="10">
        <v>42036</v>
      </c>
      <c r="G1138" s="10">
        <v>44958</v>
      </c>
      <c r="H1138" s="11">
        <v>9</v>
      </c>
      <c r="I1138" s="20" t="s">
        <v>259</v>
      </c>
      <c r="J1138" s="11" t="s">
        <v>261</v>
      </c>
      <c r="K1138" s="11" t="s">
        <v>2960</v>
      </c>
      <c r="L1138" s="11">
        <v>2</v>
      </c>
    </row>
    <row r="1139" spans="1:12">
      <c r="A1139" s="11" t="s">
        <v>2139</v>
      </c>
      <c r="D1139" s="11" t="s">
        <v>260</v>
      </c>
      <c r="E1139" s="19" t="s">
        <v>2389</v>
      </c>
      <c r="F1139" s="10">
        <v>42036</v>
      </c>
      <c r="G1139" s="10">
        <v>44958</v>
      </c>
      <c r="H1139" s="11">
        <v>9</v>
      </c>
      <c r="I1139" s="20" t="s">
        <v>259</v>
      </c>
      <c r="J1139" s="11" t="s">
        <v>261</v>
      </c>
      <c r="K1139" s="11" t="s">
        <v>2960</v>
      </c>
      <c r="L1139" s="11">
        <v>2</v>
      </c>
    </row>
    <row r="1140" spans="1:12">
      <c r="A1140" s="11" t="s">
        <v>2140</v>
      </c>
      <c r="D1140" s="11" t="s">
        <v>260</v>
      </c>
      <c r="E1140" s="19" t="s">
        <v>2390</v>
      </c>
      <c r="F1140" s="10">
        <v>42036</v>
      </c>
      <c r="G1140" s="10">
        <v>44958</v>
      </c>
      <c r="H1140" s="11">
        <v>9</v>
      </c>
      <c r="I1140" s="20" t="s">
        <v>259</v>
      </c>
      <c r="J1140" s="11" t="s">
        <v>261</v>
      </c>
      <c r="K1140" s="11" t="s">
        <v>2960</v>
      </c>
      <c r="L1140" s="11">
        <v>2</v>
      </c>
    </row>
    <row r="1141" spans="1:12">
      <c r="A1141" s="11" t="s">
        <v>2141</v>
      </c>
      <c r="D1141" s="11" t="s">
        <v>260</v>
      </c>
      <c r="E1141" s="19" t="s">
        <v>2391</v>
      </c>
      <c r="F1141" s="10">
        <v>42036</v>
      </c>
      <c r="G1141" s="10">
        <v>44958</v>
      </c>
      <c r="H1141" s="11">
        <v>9</v>
      </c>
      <c r="I1141" s="20" t="s">
        <v>259</v>
      </c>
      <c r="J1141" s="11" t="s">
        <v>261</v>
      </c>
      <c r="K1141" s="11" t="s">
        <v>2960</v>
      </c>
      <c r="L1141" s="11">
        <v>2</v>
      </c>
    </row>
    <row r="1142" spans="1:12">
      <c r="A1142" s="11" t="s">
        <v>2142</v>
      </c>
      <c r="D1142" s="11" t="s">
        <v>260</v>
      </c>
      <c r="E1142" s="19" t="s">
        <v>2392</v>
      </c>
      <c r="F1142" s="10">
        <v>42036</v>
      </c>
      <c r="G1142" s="10">
        <v>44958</v>
      </c>
      <c r="H1142" s="11">
        <v>9</v>
      </c>
      <c r="I1142" s="20" t="s">
        <v>259</v>
      </c>
      <c r="J1142" s="11" t="s">
        <v>261</v>
      </c>
      <c r="K1142" s="11" t="s">
        <v>2960</v>
      </c>
      <c r="L1142" s="11">
        <v>2</v>
      </c>
    </row>
    <row r="1143" spans="1:12">
      <c r="A1143" s="11" t="s">
        <v>2143</v>
      </c>
      <c r="D1143" s="11" t="s">
        <v>260</v>
      </c>
      <c r="E1143" s="19" t="s">
        <v>2393</v>
      </c>
      <c r="F1143" s="10">
        <v>42036</v>
      </c>
      <c r="G1143" s="10">
        <v>44958</v>
      </c>
      <c r="H1143" s="11">
        <v>9</v>
      </c>
      <c r="I1143" s="20" t="s">
        <v>259</v>
      </c>
      <c r="J1143" s="11" t="s">
        <v>261</v>
      </c>
      <c r="K1143" s="11" t="s">
        <v>2960</v>
      </c>
      <c r="L1143" s="11">
        <v>2</v>
      </c>
    </row>
    <row r="1144" spans="1:12">
      <c r="A1144" s="11" t="s">
        <v>2144</v>
      </c>
      <c r="D1144" s="11" t="s">
        <v>260</v>
      </c>
      <c r="E1144" s="19" t="s">
        <v>2394</v>
      </c>
      <c r="F1144" s="10">
        <v>42036</v>
      </c>
      <c r="G1144" s="10">
        <v>44958</v>
      </c>
      <c r="H1144" s="11">
        <v>9</v>
      </c>
      <c r="I1144" s="20" t="s">
        <v>259</v>
      </c>
      <c r="J1144" s="11" t="s">
        <v>261</v>
      </c>
      <c r="K1144" s="11" t="s">
        <v>2960</v>
      </c>
      <c r="L1144" s="11">
        <v>2</v>
      </c>
    </row>
    <row r="1145" spans="1:12">
      <c r="A1145" s="11" t="s">
        <v>2145</v>
      </c>
      <c r="D1145" s="11" t="s">
        <v>260</v>
      </c>
      <c r="E1145" s="19" t="s">
        <v>2395</v>
      </c>
      <c r="F1145" s="10">
        <v>42036</v>
      </c>
      <c r="G1145" s="10">
        <v>44958</v>
      </c>
      <c r="H1145" s="11">
        <v>9</v>
      </c>
      <c r="I1145" s="20" t="s">
        <v>259</v>
      </c>
      <c r="J1145" s="11" t="s">
        <v>261</v>
      </c>
      <c r="K1145" s="11" t="s">
        <v>2960</v>
      </c>
      <c r="L1145" s="11">
        <v>2</v>
      </c>
    </row>
    <row r="1146" spans="1:12">
      <c r="A1146" s="11" t="s">
        <v>2146</v>
      </c>
      <c r="D1146" s="11" t="s">
        <v>260</v>
      </c>
      <c r="E1146" s="19" t="s">
        <v>2396</v>
      </c>
      <c r="F1146" s="10">
        <v>42036</v>
      </c>
      <c r="G1146" s="10">
        <v>44958</v>
      </c>
      <c r="H1146" s="11">
        <v>9</v>
      </c>
      <c r="I1146" s="20" t="s">
        <v>259</v>
      </c>
      <c r="J1146" s="11" t="s">
        <v>261</v>
      </c>
      <c r="K1146" s="11" t="s">
        <v>2960</v>
      </c>
      <c r="L1146" s="11">
        <v>2</v>
      </c>
    </row>
    <row r="1147" spans="1:12">
      <c r="A1147" s="11" t="s">
        <v>2147</v>
      </c>
      <c r="D1147" s="11" t="s">
        <v>260</v>
      </c>
      <c r="E1147" s="19" t="s">
        <v>2397</v>
      </c>
      <c r="F1147" s="10">
        <v>42036</v>
      </c>
      <c r="G1147" s="10">
        <v>44958</v>
      </c>
      <c r="H1147" s="11">
        <v>9</v>
      </c>
      <c r="I1147" s="20" t="s">
        <v>259</v>
      </c>
      <c r="J1147" s="11" t="s">
        <v>261</v>
      </c>
      <c r="K1147" s="11" t="s">
        <v>2960</v>
      </c>
      <c r="L1147" s="11">
        <v>2</v>
      </c>
    </row>
    <row r="1148" spans="1:12">
      <c r="A1148" s="11" t="s">
        <v>2148</v>
      </c>
      <c r="D1148" s="11" t="s">
        <v>260</v>
      </c>
      <c r="E1148" s="19" t="s">
        <v>2398</v>
      </c>
      <c r="F1148" s="10">
        <v>42036</v>
      </c>
      <c r="G1148" s="10">
        <v>44958</v>
      </c>
      <c r="H1148" s="11">
        <v>9</v>
      </c>
      <c r="I1148" s="20" t="s">
        <v>259</v>
      </c>
      <c r="J1148" s="11" t="s">
        <v>261</v>
      </c>
      <c r="K1148" s="11" t="s">
        <v>2960</v>
      </c>
      <c r="L1148" s="11">
        <v>2</v>
      </c>
    </row>
    <row r="1149" spans="1:12">
      <c r="A1149" s="11" t="s">
        <v>2149</v>
      </c>
      <c r="D1149" s="11" t="s">
        <v>260</v>
      </c>
      <c r="E1149" s="19" t="s">
        <v>2399</v>
      </c>
      <c r="F1149" s="10">
        <v>42036</v>
      </c>
      <c r="G1149" s="10">
        <v>44958</v>
      </c>
      <c r="H1149" s="11">
        <v>9</v>
      </c>
      <c r="I1149" s="20" t="s">
        <v>259</v>
      </c>
      <c r="J1149" s="11" t="s">
        <v>261</v>
      </c>
      <c r="K1149" s="11" t="s">
        <v>2960</v>
      </c>
      <c r="L1149" s="11">
        <v>2</v>
      </c>
    </row>
    <row r="1150" spans="1:12">
      <c r="A1150" s="11" t="s">
        <v>2150</v>
      </c>
      <c r="D1150" s="11" t="s">
        <v>260</v>
      </c>
      <c r="E1150" s="19" t="s">
        <v>2400</v>
      </c>
      <c r="F1150" s="10">
        <v>42036</v>
      </c>
      <c r="G1150" s="10">
        <v>44958</v>
      </c>
      <c r="H1150" s="11">
        <v>9</v>
      </c>
      <c r="I1150" s="20" t="s">
        <v>259</v>
      </c>
      <c r="J1150" s="11" t="s">
        <v>261</v>
      </c>
      <c r="K1150" s="11" t="s">
        <v>2960</v>
      </c>
      <c r="L1150" s="11">
        <v>2</v>
      </c>
    </row>
    <row r="1151" spans="1:12">
      <c r="A1151" s="11" t="s">
        <v>2151</v>
      </c>
      <c r="D1151" s="11" t="s">
        <v>260</v>
      </c>
      <c r="E1151" s="19" t="s">
        <v>2401</v>
      </c>
      <c r="F1151" s="10">
        <v>42036</v>
      </c>
      <c r="G1151" s="10">
        <v>44958</v>
      </c>
      <c r="H1151" s="11">
        <v>9</v>
      </c>
      <c r="I1151" s="20" t="s">
        <v>259</v>
      </c>
      <c r="J1151" s="11" t="s">
        <v>261</v>
      </c>
      <c r="K1151" s="11" t="s">
        <v>2960</v>
      </c>
      <c r="L1151" s="11">
        <v>2</v>
      </c>
    </row>
    <row r="1152" spans="1:12">
      <c r="A1152" s="11" t="s">
        <v>2152</v>
      </c>
      <c r="D1152" s="11" t="s">
        <v>260</v>
      </c>
      <c r="E1152" s="19" t="s">
        <v>2402</v>
      </c>
      <c r="F1152" s="10">
        <v>42036</v>
      </c>
      <c r="G1152" s="10">
        <v>44958</v>
      </c>
      <c r="H1152" s="11">
        <v>9</v>
      </c>
      <c r="I1152" s="20" t="s">
        <v>259</v>
      </c>
      <c r="J1152" s="11" t="s">
        <v>261</v>
      </c>
      <c r="K1152" s="11" t="s">
        <v>2960</v>
      </c>
      <c r="L1152" s="11">
        <v>2</v>
      </c>
    </row>
    <row r="1153" spans="1:12">
      <c r="A1153" s="11" t="s">
        <v>2153</v>
      </c>
      <c r="D1153" s="11" t="s">
        <v>260</v>
      </c>
      <c r="E1153" s="19" t="s">
        <v>2403</v>
      </c>
      <c r="F1153" s="10">
        <v>42036</v>
      </c>
      <c r="G1153" s="10">
        <v>44958</v>
      </c>
      <c r="H1153" s="11">
        <v>9</v>
      </c>
      <c r="I1153" s="20" t="s">
        <v>259</v>
      </c>
      <c r="J1153" s="11" t="s">
        <v>261</v>
      </c>
      <c r="K1153" s="11" t="s">
        <v>2960</v>
      </c>
      <c r="L1153" s="11">
        <v>2</v>
      </c>
    </row>
    <row r="1154" spans="1:12">
      <c r="A1154" s="11" t="s">
        <v>2154</v>
      </c>
      <c r="D1154" s="11" t="s">
        <v>260</v>
      </c>
      <c r="E1154" s="19" t="s">
        <v>2404</v>
      </c>
      <c r="F1154" s="10">
        <v>42036</v>
      </c>
      <c r="G1154" s="10">
        <v>44958</v>
      </c>
      <c r="H1154" s="11">
        <v>9</v>
      </c>
      <c r="I1154" s="20" t="s">
        <v>259</v>
      </c>
      <c r="J1154" s="11" t="s">
        <v>261</v>
      </c>
      <c r="K1154" s="11" t="s">
        <v>2960</v>
      </c>
      <c r="L1154" s="11">
        <v>2</v>
      </c>
    </row>
    <row r="1155" spans="1:12">
      <c r="A1155" s="11" t="s">
        <v>2155</v>
      </c>
      <c r="D1155" s="11" t="s">
        <v>260</v>
      </c>
      <c r="E1155" s="19" t="s">
        <v>2405</v>
      </c>
      <c r="F1155" s="10">
        <v>42036</v>
      </c>
      <c r="G1155" s="10">
        <v>44958</v>
      </c>
      <c r="H1155" s="11">
        <v>9</v>
      </c>
      <c r="I1155" s="20" t="s">
        <v>259</v>
      </c>
      <c r="J1155" s="11" t="s">
        <v>261</v>
      </c>
      <c r="K1155" s="11" t="s">
        <v>2960</v>
      </c>
      <c r="L1155" s="11">
        <v>2</v>
      </c>
    </row>
    <row r="1156" spans="1:12">
      <c r="A1156" s="11" t="s">
        <v>2156</v>
      </c>
      <c r="D1156" s="11" t="s">
        <v>260</v>
      </c>
      <c r="E1156" s="19" t="s">
        <v>2406</v>
      </c>
      <c r="F1156" s="10">
        <v>42036</v>
      </c>
      <c r="G1156" s="10">
        <v>44958</v>
      </c>
      <c r="H1156" s="11">
        <v>9</v>
      </c>
      <c r="I1156" s="20" t="s">
        <v>259</v>
      </c>
      <c r="J1156" s="11" t="s">
        <v>261</v>
      </c>
      <c r="K1156" s="11" t="s">
        <v>2960</v>
      </c>
      <c r="L1156" s="11">
        <v>2</v>
      </c>
    </row>
    <row r="1157" spans="1:12">
      <c r="A1157" s="11" t="s">
        <v>2157</v>
      </c>
      <c r="D1157" s="11" t="s">
        <v>260</v>
      </c>
      <c r="E1157" s="19" t="s">
        <v>2407</v>
      </c>
      <c r="F1157" s="10">
        <v>42036</v>
      </c>
      <c r="G1157" s="10">
        <v>44958</v>
      </c>
      <c r="H1157" s="11">
        <v>9</v>
      </c>
      <c r="I1157" s="20" t="s">
        <v>259</v>
      </c>
      <c r="J1157" s="11" t="s">
        <v>261</v>
      </c>
      <c r="K1157" s="11" t="s">
        <v>2960</v>
      </c>
      <c r="L1157" s="11">
        <v>2</v>
      </c>
    </row>
    <row r="1158" spans="1:12">
      <c r="A1158" s="11" t="s">
        <v>2158</v>
      </c>
      <c r="D1158" s="11" t="s">
        <v>260</v>
      </c>
      <c r="E1158" s="19" t="s">
        <v>2408</v>
      </c>
      <c r="F1158" s="10">
        <v>42036</v>
      </c>
      <c r="G1158" s="10">
        <v>44958</v>
      </c>
      <c r="H1158" s="11">
        <v>9</v>
      </c>
      <c r="I1158" s="20" t="s">
        <v>259</v>
      </c>
      <c r="J1158" s="11" t="s">
        <v>261</v>
      </c>
      <c r="K1158" s="11" t="s">
        <v>2960</v>
      </c>
      <c r="L1158" s="11">
        <v>2</v>
      </c>
    </row>
    <row r="1159" spans="1:12">
      <c r="A1159" s="11" t="s">
        <v>2159</v>
      </c>
      <c r="D1159" s="11" t="s">
        <v>260</v>
      </c>
      <c r="E1159" s="19" t="s">
        <v>2409</v>
      </c>
      <c r="F1159" s="10">
        <v>42036</v>
      </c>
      <c r="G1159" s="10">
        <v>44958</v>
      </c>
      <c r="H1159" s="11">
        <v>9</v>
      </c>
      <c r="I1159" s="20" t="s">
        <v>259</v>
      </c>
      <c r="J1159" s="11" t="s">
        <v>261</v>
      </c>
      <c r="K1159" s="11" t="s">
        <v>2960</v>
      </c>
      <c r="L1159" s="11">
        <v>2</v>
      </c>
    </row>
    <row r="1160" spans="1:12">
      <c r="A1160" s="11" t="s">
        <v>2160</v>
      </c>
      <c r="D1160" s="11" t="s">
        <v>260</v>
      </c>
      <c r="E1160" s="19" t="s">
        <v>2410</v>
      </c>
      <c r="F1160" s="10">
        <v>42036</v>
      </c>
      <c r="G1160" s="10">
        <v>44958</v>
      </c>
      <c r="H1160" s="11">
        <v>9</v>
      </c>
      <c r="I1160" s="20" t="s">
        <v>259</v>
      </c>
      <c r="J1160" s="11" t="s">
        <v>261</v>
      </c>
      <c r="K1160" s="11" t="s">
        <v>2960</v>
      </c>
      <c r="L1160" s="11">
        <v>2</v>
      </c>
    </row>
    <row r="1161" spans="1:12">
      <c r="A1161" s="11" t="s">
        <v>2161</v>
      </c>
      <c r="D1161" s="11" t="s">
        <v>260</v>
      </c>
      <c r="E1161" s="19" t="s">
        <v>2411</v>
      </c>
      <c r="F1161" s="10">
        <v>42036</v>
      </c>
      <c r="G1161" s="10">
        <v>44958</v>
      </c>
      <c r="H1161" s="11">
        <v>9</v>
      </c>
      <c r="I1161" s="20" t="s">
        <v>259</v>
      </c>
      <c r="J1161" s="11" t="s">
        <v>261</v>
      </c>
      <c r="K1161" s="11" t="s">
        <v>2960</v>
      </c>
      <c r="L1161" s="11">
        <v>2</v>
      </c>
    </row>
    <row r="1162" spans="1:12">
      <c r="A1162" s="11" t="s">
        <v>2162</v>
      </c>
      <c r="D1162" s="11" t="s">
        <v>260</v>
      </c>
      <c r="E1162" s="19" t="s">
        <v>2412</v>
      </c>
      <c r="F1162" s="10">
        <v>42036</v>
      </c>
      <c r="G1162" s="10">
        <v>44958</v>
      </c>
      <c r="H1162" s="11">
        <v>9</v>
      </c>
      <c r="I1162" s="20" t="s">
        <v>259</v>
      </c>
      <c r="J1162" s="11" t="s">
        <v>261</v>
      </c>
      <c r="K1162" s="11" t="s">
        <v>2960</v>
      </c>
      <c r="L1162" s="11">
        <v>2</v>
      </c>
    </row>
    <row r="1163" spans="1:12">
      <c r="A1163" s="11" t="s">
        <v>2163</v>
      </c>
      <c r="D1163" s="11" t="s">
        <v>260</v>
      </c>
      <c r="E1163" s="19" t="s">
        <v>2413</v>
      </c>
      <c r="F1163" s="10">
        <v>42036</v>
      </c>
      <c r="G1163" s="10">
        <v>44958</v>
      </c>
      <c r="H1163" s="11">
        <v>9</v>
      </c>
      <c r="I1163" s="20" t="s">
        <v>259</v>
      </c>
      <c r="J1163" s="11" t="s">
        <v>261</v>
      </c>
      <c r="K1163" s="11" t="s">
        <v>2960</v>
      </c>
      <c r="L1163" s="11">
        <v>2</v>
      </c>
    </row>
    <row r="1164" spans="1:12">
      <c r="A1164" s="11" t="s">
        <v>2164</v>
      </c>
      <c r="D1164" s="11" t="s">
        <v>260</v>
      </c>
      <c r="E1164" s="19" t="s">
        <v>2414</v>
      </c>
      <c r="F1164" s="10">
        <v>42036</v>
      </c>
      <c r="G1164" s="10">
        <v>44958</v>
      </c>
      <c r="H1164" s="11">
        <v>9</v>
      </c>
      <c r="I1164" s="20" t="s">
        <v>259</v>
      </c>
      <c r="J1164" s="11" t="s">
        <v>261</v>
      </c>
      <c r="K1164" s="11" t="s">
        <v>2960</v>
      </c>
      <c r="L1164" s="11">
        <v>2</v>
      </c>
    </row>
    <row r="1165" spans="1:12">
      <c r="A1165" s="11" t="s">
        <v>2165</v>
      </c>
      <c r="D1165" s="11" t="s">
        <v>260</v>
      </c>
      <c r="E1165" s="19" t="s">
        <v>2415</v>
      </c>
      <c r="F1165" s="10">
        <v>42036</v>
      </c>
      <c r="G1165" s="10">
        <v>44958</v>
      </c>
      <c r="H1165" s="11">
        <v>9</v>
      </c>
      <c r="I1165" s="20" t="s">
        <v>259</v>
      </c>
      <c r="J1165" s="11" t="s">
        <v>261</v>
      </c>
      <c r="K1165" s="11" t="s">
        <v>2960</v>
      </c>
      <c r="L1165" s="11">
        <v>2</v>
      </c>
    </row>
    <row r="1166" spans="1:12">
      <c r="A1166" s="11" t="s">
        <v>2166</v>
      </c>
      <c r="D1166" s="11" t="s">
        <v>260</v>
      </c>
      <c r="E1166" s="19" t="s">
        <v>2416</v>
      </c>
      <c r="F1166" s="10">
        <v>42036</v>
      </c>
      <c r="G1166" s="10">
        <v>44958</v>
      </c>
      <c r="H1166" s="11">
        <v>9</v>
      </c>
      <c r="I1166" s="20" t="s">
        <v>259</v>
      </c>
      <c r="J1166" s="11" t="s">
        <v>261</v>
      </c>
      <c r="K1166" s="11" t="s">
        <v>2960</v>
      </c>
      <c r="L1166" s="11">
        <v>2</v>
      </c>
    </row>
    <row r="1167" spans="1:12">
      <c r="A1167" s="11" t="s">
        <v>2167</v>
      </c>
      <c r="D1167" s="11" t="s">
        <v>260</v>
      </c>
      <c r="E1167" s="19" t="s">
        <v>2417</v>
      </c>
      <c r="F1167" s="10">
        <v>42036</v>
      </c>
      <c r="G1167" s="10">
        <v>44958</v>
      </c>
      <c r="H1167" s="11">
        <v>9</v>
      </c>
      <c r="I1167" s="20" t="s">
        <v>259</v>
      </c>
      <c r="J1167" s="11" t="s">
        <v>261</v>
      </c>
      <c r="K1167" s="11" t="s">
        <v>2960</v>
      </c>
      <c r="L1167" s="11">
        <v>2</v>
      </c>
    </row>
    <row r="1168" spans="1:12">
      <c r="A1168" s="11" t="s">
        <v>2168</v>
      </c>
      <c r="D1168" s="11" t="s">
        <v>260</v>
      </c>
      <c r="E1168" s="19" t="s">
        <v>2418</v>
      </c>
      <c r="F1168" s="10">
        <v>42036</v>
      </c>
      <c r="G1168" s="10">
        <v>44958</v>
      </c>
      <c r="H1168" s="11">
        <v>9</v>
      </c>
      <c r="I1168" s="20" t="s">
        <v>259</v>
      </c>
      <c r="J1168" s="11" t="s">
        <v>261</v>
      </c>
      <c r="K1168" s="11" t="s">
        <v>2960</v>
      </c>
      <c r="L1168" s="11">
        <v>2</v>
      </c>
    </row>
    <row r="1169" spans="1:12">
      <c r="A1169" s="11" t="s">
        <v>2169</v>
      </c>
      <c r="D1169" s="11" t="s">
        <v>260</v>
      </c>
      <c r="E1169" s="19" t="s">
        <v>2419</v>
      </c>
      <c r="F1169" s="10">
        <v>42036</v>
      </c>
      <c r="G1169" s="10">
        <v>44958</v>
      </c>
      <c r="H1169" s="11">
        <v>9</v>
      </c>
      <c r="I1169" s="20" t="s">
        <v>259</v>
      </c>
      <c r="J1169" s="11" t="s">
        <v>261</v>
      </c>
      <c r="K1169" s="11" t="s">
        <v>2960</v>
      </c>
      <c r="L1169" s="11">
        <v>2</v>
      </c>
    </row>
    <row r="1170" spans="1:12">
      <c r="A1170" s="11" t="s">
        <v>2170</v>
      </c>
      <c r="D1170" s="11" t="s">
        <v>260</v>
      </c>
      <c r="E1170" s="19" t="s">
        <v>2420</v>
      </c>
      <c r="F1170" s="10">
        <v>42036</v>
      </c>
      <c r="G1170" s="10">
        <v>44958</v>
      </c>
      <c r="H1170" s="11">
        <v>9</v>
      </c>
      <c r="I1170" s="20" t="s">
        <v>259</v>
      </c>
      <c r="J1170" s="11" t="s">
        <v>261</v>
      </c>
      <c r="K1170" s="11" t="s">
        <v>2960</v>
      </c>
      <c r="L1170" s="11">
        <v>2</v>
      </c>
    </row>
    <row r="1171" spans="1:12">
      <c r="A1171" s="11" t="s">
        <v>2171</v>
      </c>
      <c r="D1171" s="11" t="s">
        <v>260</v>
      </c>
      <c r="E1171" s="19" t="s">
        <v>2421</v>
      </c>
      <c r="F1171" s="10">
        <v>42036</v>
      </c>
      <c r="G1171" s="10">
        <v>44958</v>
      </c>
      <c r="H1171" s="11">
        <v>9</v>
      </c>
      <c r="I1171" s="20" t="s">
        <v>259</v>
      </c>
      <c r="J1171" s="11" t="s">
        <v>261</v>
      </c>
      <c r="K1171" s="11" t="s">
        <v>2960</v>
      </c>
      <c r="L1171" s="11">
        <v>2</v>
      </c>
    </row>
    <row r="1172" spans="1:12">
      <c r="A1172" s="11" t="s">
        <v>2172</v>
      </c>
      <c r="D1172" s="11" t="s">
        <v>260</v>
      </c>
      <c r="E1172" s="19" t="s">
        <v>2422</v>
      </c>
      <c r="F1172" s="10">
        <v>42036</v>
      </c>
      <c r="G1172" s="10">
        <v>44958</v>
      </c>
      <c r="H1172" s="11">
        <v>9</v>
      </c>
      <c r="I1172" s="20" t="s">
        <v>259</v>
      </c>
      <c r="J1172" s="11" t="s">
        <v>261</v>
      </c>
      <c r="K1172" s="11" t="s">
        <v>2960</v>
      </c>
      <c r="L1172" s="11">
        <v>2</v>
      </c>
    </row>
    <row r="1173" spans="1:12">
      <c r="A1173" s="11" t="s">
        <v>2173</v>
      </c>
      <c r="D1173" s="11" t="s">
        <v>260</v>
      </c>
      <c r="E1173" s="19" t="s">
        <v>2423</v>
      </c>
      <c r="F1173" s="10">
        <v>42036</v>
      </c>
      <c r="G1173" s="10">
        <v>44958</v>
      </c>
      <c r="H1173" s="11">
        <v>9</v>
      </c>
      <c r="I1173" s="20" t="s">
        <v>259</v>
      </c>
      <c r="J1173" s="11" t="s">
        <v>261</v>
      </c>
      <c r="K1173" s="11" t="s">
        <v>2960</v>
      </c>
      <c r="L1173" s="11">
        <v>2</v>
      </c>
    </row>
    <row r="1174" spans="1:12">
      <c r="A1174" s="11" t="s">
        <v>2174</v>
      </c>
      <c r="D1174" s="11" t="s">
        <v>260</v>
      </c>
      <c r="E1174" s="19" t="s">
        <v>2424</v>
      </c>
      <c r="F1174" s="10">
        <v>42036</v>
      </c>
      <c r="G1174" s="10">
        <v>44958</v>
      </c>
      <c r="H1174" s="11">
        <v>9</v>
      </c>
      <c r="I1174" s="20" t="s">
        <v>259</v>
      </c>
      <c r="J1174" s="11" t="s">
        <v>261</v>
      </c>
      <c r="K1174" s="11" t="s">
        <v>2960</v>
      </c>
      <c r="L1174" s="11">
        <v>2</v>
      </c>
    </row>
    <row r="1175" spans="1:12">
      <c r="A1175" s="11" t="s">
        <v>2175</v>
      </c>
      <c r="D1175" s="11" t="s">
        <v>260</v>
      </c>
      <c r="E1175" s="19" t="s">
        <v>2425</v>
      </c>
      <c r="F1175" s="10">
        <v>42036</v>
      </c>
      <c r="G1175" s="10">
        <v>44958</v>
      </c>
      <c r="H1175" s="11">
        <v>9</v>
      </c>
      <c r="I1175" s="20" t="s">
        <v>259</v>
      </c>
      <c r="J1175" s="11" t="s">
        <v>261</v>
      </c>
      <c r="K1175" s="11" t="s">
        <v>2960</v>
      </c>
      <c r="L1175" s="11">
        <v>2</v>
      </c>
    </row>
    <row r="1176" spans="1:12">
      <c r="A1176" s="11" t="s">
        <v>2176</v>
      </c>
      <c r="D1176" s="11" t="s">
        <v>260</v>
      </c>
      <c r="E1176" s="19" t="s">
        <v>2426</v>
      </c>
      <c r="F1176" s="10">
        <v>42036</v>
      </c>
      <c r="G1176" s="10">
        <v>44958</v>
      </c>
      <c r="H1176" s="11">
        <v>9</v>
      </c>
      <c r="I1176" s="20" t="s">
        <v>259</v>
      </c>
      <c r="J1176" s="11" t="s">
        <v>261</v>
      </c>
      <c r="K1176" s="11" t="s">
        <v>2960</v>
      </c>
      <c r="L1176" s="11">
        <v>2</v>
      </c>
    </row>
    <row r="1177" spans="1:12">
      <c r="A1177" s="11" t="s">
        <v>2177</v>
      </c>
      <c r="D1177" s="11" t="s">
        <v>260</v>
      </c>
      <c r="E1177" s="19" t="s">
        <v>2427</v>
      </c>
      <c r="F1177" s="10">
        <v>42036</v>
      </c>
      <c r="G1177" s="10">
        <v>44958</v>
      </c>
      <c r="H1177" s="11">
        <v>9</v>
      </c>
      <c r="I1177" s="20" t="s">
        <v>259</v>
      </c>
      <c r="J1177" s="11" t="s">
        <v>261</v>
      </c>
      <c r="K1177" s="11" t="s">
        <v>2960</v>
      </c>
      <c r="L1177" s="11">
        <v>2</v>
      </c>
    </row>
    <row r="1178" spans="1:12">
      <c r="A1178" s="11" t="s">
        <v>2178</v>
      </c>
      <c r="D1178" s="11" t="s">
        <v>260</v>
      </c>
      <c r="E1178" s="19" t="s">
        <v>2428</v>
      </c>
      <c r="F1178" s="10">
        <v>42036</v>
      </c>
      <c r="G1178" s="10">
        <v>44958</v>
      </c>
      <c r="H1178" s="11">
        <v>9</v>
      </c>
      <c r="I1178" s="20" t="s">
        <v>259</v>
      </c>
      <c r="J1178" s="11" t="s">
        <v>261</v>
      </c>
      <c r="K1178" s="11" t="s">
        <v>2960</v>
      </c>
      <c r="L1178" s="11">
        <v>2</v>
      </c>
    </row>
    <row r="1179" spans="1:12">
      <c r="A1179" s="11" t="s">
        <v>2179</v>
      </c>
      <c r="D1179" s="11" t="s">
        <v>260</v>
      </c>
      <c r="E1179" s="19" t="s">
        <v>2429</v>
      </c>
      <c r="F1179" s="10">
        <v>42036</v>
      </c>
      <c r="G1179" s="10">
        <v>44958</v>
      </c>
      <c r="H1179" s="11">
        <v>9</v>
      </c>
      <c r="I1179" s="20" t="s">
        <v>259</v>
      </c>
      <c r="J1179" s="11" t="s">
        <v>261</v>
      </c>
      <c r="K1179" s="11" t="s">
        <v>2960</v>
      </c>
      <c r="L1179" s="11">
        <v>2</v>
      </c>
    </row>
    <row r="1180" spans="1:12">
      <c r="A1180" s="11" t="s">
        <v>2180</v>
      </c>
      <c r="D1180" s="11" t="s">
        <v>260</v>
      </c>
      <c r="E1180" s="19" t="s">
        <v>2430</v>
      </c>
      <c r="F1180" s="10">
        <v>42036</v>
      </c>
      <c r="G1180" s="10">
        <v>44958</v>
      </c>
      <c r="H1180" s="11">
        <v>9</v>
      </c>
      <c r="I1180" s="20" t="s">
        <v>259</v>
      </c>
      <c r="J1180" s="11" t="s">
        <v>261</v>
      </c>
      <c r="K1180" s="11" t="s">
        <v>2960</v>
      </c>
      <c r="L1180" s="11">
        <v>2</v>
      </c>
    </row>
    <row r="1181" spans="1:12">
      <c r="A1181" s="11" t="s">
        <v>2181</v>
      </c>
      <c r="D1181" s="11" t="s">
        <v>260</v>
      </c>
      <c r="E1181" s="19" t="s">
        <v>2431</v>
      </c>
      <c r="F1181" s="10">
        <v>42036</v>
      </c>
      <c r="G1181" s="10">
        <v>44958</v>
      </c>
      <c r="H1181" s="11">
        <v>9</v>
      </c>
      <c r="I1181" s="20" t="s">
        <v>259</v>
      </c>
      <c r="J1181" s="11" t="s">
        <v>261</v>
      </c>
      <c r="K1181" s="11" t="s">
        <v>2960</v>
      </c>
      <c r="L1181" s="11">
        <v>2</v>
      </c>
    </row>
    <row r="1182" spans="1:12">
      <c r="A1182" s="11" t="s">
        <v>2182</v>
      </c>
      <c r="D1182" s="11" t="s">
        <v>260</v>
      </c>
      <c r="E1182" s="19" t="s">
        <v>2432</v>
      </c>
      <c r="F1182" s="10">
        <v>42036</v>
      </c>
      <c r="G1182" s="10">
        <v>44958</v>
      </c>
      <c r="H1182" s="11">
        <v>9</v>
      </c>
      <c r="I1182" s="20" t="s">
        <v>259</v>
      </c>
      <c r="J1182" s="11" t="s">
        <v>261</v>
      </c>
      <c r="K1182" s="11" t="s">
        <v>2960</v>
      </c>
      <c r="L1182" s="11">
        <v>2</v>
      </c>
    </row>
    <row r="1183" spans="1:12">
      <c r="A1183" s="11" t="s">
        <v>2183</v>
      </c>
      <c r="D1183" s="11" t="s">
        <v>260</v>
      </c>
      <c r="E1183" s="19" t="s">
        <v>2433</v>
      </c>
      <c r="F1183" s="10">
        <v>42036</v>
      </c>
      <c r="G1183" s="10">
        <v>44958</v>
      </c>
      <c r="H1183" s="11">
        <v>9</v>
      </c>
      <c r="I1183" s="20" t="s">
        <v>259</v>
      </c>
      <c r="J1183" s="11" t="s">
        <v>261</v>
      </c>
      <c r="K1183" s="11" t="s">
        <v>2960</v>
      </c>
      <c r="L1183" s="11">
        <v>2</v>
      </c>
    </row>
    <row r="1184" spans="1:12">
      <c r="A1184" s="11" t="s">
        <v>2184</v>
      </c>
      <c r="D1184" s="11" t="s">
        <v>260</v>
      </c>
      <c r="E1184" s="19" t="s">
        <v>2434</v>
      </c>
      <c r="F1184" s="10">
        <v>42036</v>
      </c>
      <c r="G1184" s="10">
        <v>44958</v>
      </c>
      <c r="H1184" s="11">
        <v>9</v>
      </c>
      <c r="I1184" s="20" t="s">
        <v>259</v>
      </c>
      <c r="J1184" s="11" t="s">
        <v>261</v>
      </c>
      <c r="K1184" s="11" t="s">
        <v>2960</v>
      </c>
      <c r="L1184" s="11">
        <v>2</v>
      </c>
    </row>
    <row r="1185" spans="1:12">
      <c r="A1185" s="11" t="s">
        <v>2185</v>
      </c>
      <c r="D1185" s="11" t="s">
        <v>260</v>
      </c>
      <c r="E1185" s="19" t="s">
        <v>2435</v>
      </c>
      <c r="F1185" s="10">
        <v>42036</v>
      </c>
      <c r="G1185" s="10">
        <v>44958</v>
      </c>
      <c r="H1185" s="11">
        <v>9</v>
      </c>
      <c r="I1185" s="20" t="s">
        <v>259</v>
      </c>
      <c r="J1185" s="11" t="s">
        <v>261</v>
      </c>
      <c r="K1185" s="11" t="s">
        <v>2960</v>
      </c>
      <c r="L1185" s="11">
        <v>2</v>
      </c>
    </row>
    <row r="1186" spans="1:12">
      <c r="A1186" s="11" t="s">
        <v>2186</v>
      </c>
      <c r="D1186" s="11" t="s">
        <v>260</v>
      </c>
      <c r="E1186" s="19" t="s">
        <v>2436</v>
      </c>
      <c r="F1186" s="10">
        <v>42036</v>
      </c>
      <c r="G1186" s="10">
        <v>44958</v>
      </c>
      <c r="H1186" s="11">
        <v>9</v>
      </c>
      <c r="I1186" s="20" t="s">
        <v>259</v>
      </c>
      <c r="J1186" s="11" t="s">
        <v>261</v>
      </c>
      <c r="K1186" s="11" t="s">
        <v>2960</v>
      </c>
      <c r="L1186" s="11">
        <v>2</v>
      </c>
    </row>
    <row r="1187" spans="1:12">
      <c r="A1187" s="11" t="s">
        <v>2187</v>
      </c>
      <c r="D1187" s="11" t="s">
        <v>260</v>
      </c>
      <c r="E1187" s="19" t="s">
        <v>2437</v>
      </c>
      <c r="F1187" s="10">
        <v>42036</v>
      </c>
      <c r="G1187" s="10">
        <v>44958</v>
      </c>
      <c r="H1187" s="11">
        <v>9</v>
      </c>
      <c r="I1187" s="20" t="s">
        <v>259</v>
      </c>
      <c r="J1187" s="11" t="s">
        <v>261</v>
      </c>
      <c r="K1187" s="11" t="s">
        <v>2960</v>
      </c>
      <c r="L1187" s="11">
        <v>2</v>
      </c>
    </row>
    <row r="1188" spans="1:12">
      <c r="A1188" s="11" t="s">
        <v>2188</v>
      </c>
      <c r="D1188" s="11" t="s">
        <v>260</v>
      </c>
      <c r="E1188" s="19" t="s">
        <v>2438</v>
      </c>
      <c r="F1188" s="10">
        <v>42036</v>
      </c>
      <c r="G1188" s="10">
        <v>44958</v>
      </c>
      <c r="H1188" s="11">
        <v>9</v>
      </c>
      <c r="I1188" s="20" t="s">
        <v>259</v>
      </c>
      <c r="J1188" s="11" t="s">
        <v>261</v>
      </c>
      <c r="K1188" s="11" t="s">
        <v>2960</v>
      </c>
      <c r="L1188" s="11">
        <v>2</v>
      </c>
    </row>
    <row r="1189" spans="1:12">
      <c r="A1189" s="11" t="s">
        <v>2189</v>
      </c>
      <c r="D1189" s="11" t="s">
        <v>260</v>
      </c>
      <c r="E1189" s="19" t="s">
        <v>2439</v>
      </c>
      <c r="F1189" s="10">
        <v>42036</v>
      </c>
      <c r="G1189" s="10">
        <v>44958</v>
      </c>
      <c r="H1189" s="11">
        <v>9</v>
      </c>
      <c r="I1189" s="20" t="s">
        <v>259</v>
      </c>
      <c r="J1189" s="11" t="s">
        <v>261</v>
      </c>
      <c r="K1189" s="11" t="s">
        <v>2960</v>
      </c>
      <c r="L1189" s="11">
        <v>2</v>
      </c>
    </row>
    <row r="1190" spans="1:12">
      <c r="A1190" s="11" t="s">
        <v>2190</v>
      </c>
      <c r="D1190" s="11" t="s">
        <v>260</v>
      </c>
      <c r="E1190" s="19" t="s">
        <v>2440</v>
      </c>
      <c r="F1190" s="10">
        <v>42036</v>
      </c>
      <c r="G1190" s="10">
        <v>44958</v>
      </c>
      <c r="H1190" s="11">
        <v>9</v>
      </c>
      <c r="I1190" s="20" t="s">
        <v>259</v>
      </c>
      <c r="J1190" s="11" t="s">
        <v>261</v>
      </c>
      <c r="K1190" s="11" t="s">
        <v>2960</v>
      </c>
      <c r="L1190" s="11">
        <v>2</v>
      </c>
    </row>
    <row r="1191" spans="1:12">
      <c r="A1191" s="11" t="s">
        <v>2191</v>
      </c>
      <c r="D1191" s="11" t="s">
        <v>260</v>
      </c>
      <c r="E1191" s="19" t="s">
        <v>2441</v>
      </c>
      <c r="F1191" s="10">
        <v>42036</v>
      </c>
      <c r="G1191" s="10">
        <v>44958</v>
      </c>
      <c r="H1191" s="11">
        <v>9</v>
      </c>
      <c r="I1191" s="20" t="s">
        <v>259</v>
      </c>
      <c r="J1191" s="11" t="s">
        <v>261</v>
      </c>
      <c r="K1191" s="11" t="s">
        <v>2960</v>
      </c>
      <c r="L1191" s="11">
        <v>2</v>
      </c>
    </row>
    <row r="1192" spans="1:12">
      <c r="A1192" s="11" t="s">
        <v>2192</v>
      </c>
      <c r="D1192" s="11" t="s">
        <v>260</v>
      </c>
      <c r="E1192" s="19" t="s">
        <v>2442</v>
      </c>
      <c r="F1192" s="10">
        <v>42036</v>
      </c>
      <c r="G1192" s="10">
        <v>44958</v>
      </c>
      <c r="H1192" s="11">
        <v>9</v>
      </c>
      <c r="I1192" s="20" t="s">
        <v>259</v>
      </c>
      <c r="J1192" s="11" t="s">
        <v>261</v>
      </c>
      <c r="K1192" s="11" t="s">
        <v>2960</v>
      </c>
      <c r="L1192" s="11">
        <v>2</v>
      </c>
    </row>
    <row r="1193" spans="1:12">
      <c r="A1193" s="11" t="s">
        <v>2193</v>
      </c>
      <c r="D1193" s="11" t="s">
        <v>260</v>
      </c>
      <c r="E1193" s="19" t="s">
        <v>2443</v>
      </c>
      <c r="F1193" s="10">
        <v>42036</v>
      </c>
      <c r="G1193" s="10">
        <v>44958</v>
      </c>
      <c r="H1193" s="11">
        <v>9</v>
      </c>
      <c r="I1193" s="20" t="s">
        <v>259</v>
      </c>
      <c r="J1193" s="11" t="s">
        <v>261</v>
      </c>
      <c r="K1193" s="11" t="s">
        <v>2960</v>
      </c>
      <c r="L1193" s="11">
        <v>2</v>
      </c>
    </row>
    <row r="1194" spans="1:12">
      <c r="A1194" s="11" t="s">
        <v>2194</v>
      </c>
      <c r="D1194" s="11" t="s">
        <v>260</v>
      </c>
      <c r="E1194" s="19" t="s">
        <v>2444</v>
      </c>
      <c r="F1194" s="10">
        <v>42036</v>
      </c>
      <c r="G1194" s="10">
        <v>44958</v>
      </c>
      <c r="H1194" s="11">
        <v>9</v>
      </c>
      <c r="I1194" s="20" t="s">
        <v>259</v>
      </c>
      <c r="J1194" s="11" t="s">
        <v>261</v>
      </c>
      <c r="K1194" s="11" t="s">
        <v>2960</v>
      </c>
      <c r="L1194" s="11">
        <v>2</v>
      </c>
    </row>
    <row r="1195" spans="1:12">
      <c r="A1195" s="11" t="s">
        <v>2195</v>
      </c>
      <c r="D1195" s="11" t="s">
        <v>260</v>
      </c>
      <c r="E1195" s="19" t="s">
        <v>2445</v>
      </c>
      <c r="F1195" s="10">
        <v>42036</v>
      </c>
      <c r="G1195" s="10">
        <v>44958</v>
      </c>
      <c r="H1195" s="11">
        <v>9</v>
      </c>
      <c r="I1195" s="20" t="s">
        <v>259</v>
      </c>
      <c r="J1195" s="11" t="s">
        <v>261</v>
      </c>
      <c r="K1195" s="11" t="s">
        <v>2960</v>
      </c>
      <c r="L1195" s="11">
        <v>2</v>
      </c>
    </row>
    <row r="1196" spans="1:12">
      <c r="A1196" s="11" t="s">
        <v>2196</v>
      </c>
      <c r="D1196" s="11" t="s">
        <v>260</v>
      </c>
      <c r="E1196" s="19" t="s">
        <v>2446</v>
      </c>
      <c r="F1196" s="10">
        <v>42036</v>
      </c>
      <c r="G1196" s="10">
        <v>44958</v>
      </c>
      <c r="H1196" s="11">
        <v>9</v>
      </c>
      <c r="I1196" s="20" t="s">
        <v>259</v>
      </c>
      <c r="J1196" s="11" t="s">
        <v>261</v>
      </c>
      <c r="K1196" s="11" t="s">
        <v>2960</v>
      </c>
      <c r="L1196" s="11">
        <v>2</v>
      </c>
    </row>
    <row r="1197" spans="1:12">
      <c r="A1197" s="11" t="s">
        <v>2197</v>
      </c>
      <c r="D1197" s="11" t="s">
        <v>260</v>
      </c>
      <c r="E1197" s="19" t="s">
        <v>2447</v>
      </c>
      <c r="F1197" s="10">
        <v>42036</v>
      </c>
      <c r="G1197" s="10">
        <v>44958</v>
      </c>
      <c r="H1197" s="11">
        <v>9</v>
      </c>
      <c r="I1197" s="20" t="s">
        <v>259</v>
      </c>
      <c r="J1197" s="11" t="s">
        <v>261</v>
      </c>
      <c r="K1197" s="11" t="s">
        <v>2960</v>
      </c>
      <c r="L1197" s="11">
        <v>2</v>
      </c>
    </row>
    <row r="1198" spans="1:12">
      <c r="A1198" s="11" t="s">
        <v>2198</v>
      </c>
      <c r="D1198" s="11" t="s">
        <v>260</v>
      </c>
      <c r="E1198" s="19" t="s">
        <v>2448</v>
      </c>
      <c r="F1198" s="10">
        <v>42036</v>
      </c>
      <c r="G1198" s="10">
        <v>44958</v>
      </c>
      <c r="H1198" s="11">
        <v>9</v>
      </c>
      <c r="I1198" s="20" t="s">
        <v>259</v>
      </c>
      <c r="J1198" s="11" t="s">
        <v>261</v>
      </c>
      <c r="K1198" s="11" t="s">
        <v>2960</v>
      </c>
      <c r="L1198" s="11">
        <v>2</v>
      </c>
    </row>
    <row r="1199" spans="1:12">
      <c r="A1199" s="11" t="s">
        <v>2199</v>
      </c>
      <c r="D1199" s="11" t="s">
        <v>260</v>
      </c>
      <c r="E1199" s="19" t="s">
        <v>2449</v>
      </c>
      <c r="F1199" s="10">
        <v>42036</v>
      </c>
      <c r="G1199" s="10">
        <v>44958</v>
      </c>
      <c r="H1199" s="11">
        <v>9</v>
      </c>
      <c r="I1199" s="20" t="s">
        <v>259</v>
      </c>
      <c r="J1199" s="11" t="s">
        <v>261</v>
      </c>
      <c r="K1199" s="11" t="s">
        <v>2960</v>
      </c>
      <c r="L1199" s="11">
        <v>2</v>
      </c>
    </row>
    <row r="1200" spans="1:12">
      <c r="A1200" s="11" t="s">
        <v>2200</v>
      </c>
      <c r="D1200" s="11" t="s">
        <v>260</v>
      </c>
      <c r="E1200" s="19" t="s">
        <v>2450</v>
      </c>
      <c r="F1200" s="10">
        <v>42036</v>
      </c>
      <c r="G1200" s="10">
        <v>44958</v>
      </c>
      <c r="H1200" s="11">
        <v>9</v>
      </c>
      <c r="I1200" s="20" t="s">
        <v>259</v>
      </c>
      <c r="J1200" s="11" t="s">
        <v>261</v>
      </c>
      <c r="K1200" s="11" t="s">
        <v>2960</v>
      </c>
      <c r="L1200" s="11">
        <v>2</v>
      </c>
    </row>
    <row r="1201" spans="1:12">
      <c r="A1201" s="11" t="s">
        <v>2201</v>
      </c>
      <c r="D1201" s="11" t="s">
        <v>260</v>
      </c>
      <c r="E1201" s="19" t="s">
        <v>2451</v>
      </c>
      <c r="F1201" s="10">
        <v>42036</v>
      </c>
      <c r="G1201" s="10">
        <v>44958</v>
      </c>
      <c r="H1201" s="11">
        <v>9</v>
      </c>
      <c r="I1201" s="20" t="s">
        <v>259</v>
      </c>
      <c r="J1201" s="11" t="s">
        <v>261</v>
      </c>
      <c r="K1201" s="11" t="s">
        <v>2960</v>
      </c>
      <c r="L1201" s="11">
        <v>2</v>
      </c>
    </row>
    <row r="1202" spans="1:12">
      <c r="A1202" s="11" t="s">
        <v>2202</v>
      </c>
      <c r="D1202" s="11" t="s">
        <v>260</v>
      </c>
      <c r="E1202" s="19" t="s">
        <v>2452</v>
      </c>
      <c r="F1202" s="10">
        <v>42036</v>
      </c>
      <c r="G1202" s="10">
        <v>44958</v>
      </c>
      <c r="H1202" s="11">
        <v>9</v>
      </c>
      <c r="I1202" s="20" t="s">
        <v>259</v>
      </c>
      <c r="J1202" s="11" t="s">
        <v>261</v>
      </c>
      <c r="K1202" s="11" t="s">
        <v>2960</v>
      </c>
      <c r="L1202" s="11">
        <v>2</v>
      </c>
    </row>
    <row r="1203" spans="1:12">
      <c r="A1203" s="11" t="s">
        <v>2203</v>
      </c>
      <c r="D1203" s="11" t="s">
        <v>260</v>
      </c>
      <c r="E1203" s="19" t="s">
        <v>2453</v>
      </c>
      <c r="F1203" s="10">
        <v>42036</v>
      </c>
      <c r="G1203" s="10">
        <v>44958</v>
      </c>
      <c r="H1203" s="11">
        <v>9</v>
      </c>
      <c r="I1203" s="20" t="s">
        <v>259</v>
      </c>
      <c r="J1203" s="11" t="s">
        <v>261</v>
      </c>
      <c r="K1203" s="11" t="s">
        <v>2960</v>
      </c>
      <c r="L1203" s="11">
        <v>2</v>
      </c>
    </row>
    <row r="1204" spans="1:12">
      <c r="A1204" s="11" t="s">
        <v>2204</v>
      </c>
      <c r="D1204" s="11" t="s">
        <v>260</v>
      </c>
      <c r="E1204" s="19" t="s">
        <v>2454</v>
      </c>
      <c r="F1204" s="10">
        <v>42036</v>
      </c>
      <c r="G1204" s="10">
        <v>44958</v>
      </c>
      <c r="H1204" s="11">
        <v>9</v>
      </c>
      <c r="I1204" s="20" t="s">
        <v>259</v>
      </c>
      <c r="J1204" s="11" t="s">
        <v>261</v>
      </c>
      <c r="K1204" s="11" t="s">
        <v>2960</v>
      </c>
      <c r="L1204" s="11">
        <v>2</v>
      </c>
    </row>
    <row r="1205" spans="1:12">
      <c r="A1205" s="11" t="s">
        <v>2205</v>
      </c>
      <c r="D1205" s="11" t="s">
        <v>260</v>
      </c>
      <c r="E1205" s="19" t="s">
        <v>2455</v>
      </c>
      <c r="F1205" s="10">
        <v>42036</v>
      </c>
      <c r="G1205" s="10">
        <v>44958</v>
      </c>
      <c r="H1205" s="11">
        <v>9</v>
      </c>
      <c r="I1205" s="20" t="s">
        <v>259</v>
      </c>
      <c r="J1205" s="11" t="s">
        <v>261</v>
      </c>
      <c r="K1205" s="11" t="s">
        <v>2960</v>
      </c>
      <c r="L1205" s="11">
        <v>2</v>
      </c>
    </row>
    <row r="1206" spans="1:12">
      <c r="A1206" s="11" t="s">
        <v>2206</v>
      </c>
      <c r="D1206" s="11" t="s">
        <v>260</v>
      </c>
      <c r="E1206" s="19" t="s">
        <v>2456</v>
      </c>
      <c r="F1206" s="10">
        <v>42036</v>
      </c>
      <c r="G1206" s="10">
        <v>44958</v>
      </c>
      <c r="H1206" s="11">
        <v>9</v>
      </c>
      <c r="I1206" s="20" t="s">
        <v>259</v>
      </c>
      <c r="J1206" s="11" t="s">
        <v>261</v>
      </c>
      <c r="K1206" s="11" t="s">
        <v>2960</v>
      </c>
      <c r="L1206" s="11">
        <v>2</v>
      </c>
    </row>
    <row r="1207" spans="1:12">
      <c r="A1207" s="11" t="s">
        <v>2207</v>
      </c>
      <c r="D1207" s="11" t="s">
        <v>260</v>
      </c>
      <c r="E1207" s="19" t="s">
        <v>2457</v>
      </c>
      <c r="F1207" s="10">
        <v>42036</v>
      </c>
      <c r="G1207" s="10">
        <v>44958</v>
      </c>
      <c r="H1207" s="11">
        <v>9</v>
      </c>
      <c r="I1207" s="20" t="s">
        <v>259</v>
      </c>
      <c r="J1207" s="11" t="s">
        <v>261</v>
      </c>
      <c r="K1207" s="11" t="s">
        <v>2960</v>
      </c>
      <c r="L1207" s="11">
        <v>2</v>
      </c>
    </row>
    <row r="1208" spans="1:12">
      <c r="A1208" s="11" t="s">
        <v>2208</v>
      </c>
      <c r="D1208" s="11" t="s">
        <v>260</v>
      </c>
      <c r="E1208" s="19" t="s">
        <v>2458</v>
      </c>
      <c r="F1208" s="10">
        <v>42036</v>
      </c>
      <c r="G1208" s="10">
        <v>44958</v>
      </c>
      <c r="H1208" s="11">
        <v>9</v>
      </c>
      <c r="I1208" s="20" t="s">
        <v>259</v>
      </c>
      <c r="J1208" s="11" t="s">
        <v>261</v>
      </c>
      <c r="K1208" s="11" t="s">
        <v>2960</v>
      </c>
      <c r="L1208" s="11">
        <v>2</v>
      </c>
    </row>
    <row r="1209" spans="1:12">
      <c r="A1209" s="11" t="s">
        <v>2209</v>
      </c>
      <c r="D1209" s="11" t="s">
        <v>260</v>
      </c>
      <c r="E1209" s="19" t="s">
        <v>2459</v>
      </c>
      <c r="F1209" s="10">
        <v>42036</v>
      </c>
      <c r="G1209" s="10">
        <v>44958</v>
      </c>
      <c r="H1209" s="11">
        <v>9</v>
      </c>
      <c r="I1209" s="20" t="s">
        <v>259</v>
      </c>
      <c r="J1209" s="11" t="s">
        <v>261</v>
      </c>
      <c r="K1209" s="11" t="s">
        <v>2960</v>
      </c>
      <c r="L1209" s="11">
        <v>2</v>
      </c>
    </row>
    <row r="1210" spans="1:12">
      <c r="A1210" s="11" t="s">
        <v>2210</v>
      </c>
      <c r="D1210" s="11" t="s">
        <v>260</v>
      </c>
      <c r="E1210" s="19" t="s">
        <v>2460</v>
      </c>
      <c r="F1210" s="10">
        <v>42036</v>
      </c>
      <c r="G1210" s="10">
        <v>44958</v>
      </c>
      <c r="H1210" s="11">
        <v>9</v>
      </c>
      <c r="I1210" s="20" t="s">
        <v>259</v>
      </c>
      <c r="J1210" s="11" t="s">
        <v>261</v>
      </c>
      <c r="K1210" s="11" t="s">
        <v>2960</v>
      </c>
      <c r="L1210" s="11">
        <v>2</v>
      </c>
    </row>
    <row r="1211" spans="1:12">
      <c r="A1211" s="11" t="s">
        <v>2211</v>
      </c>
      <c r="D1211" s="11" t="s">
        <v>260</v>
      </c>
      <c r="E1211" s="19" t="s">
        <v>2461</v>
      </c>
      <c r="F1211" s="10">
        <v>42036</v>
      </c>
      <c r="G1211" s="10">
        <v>44958</v>
      </c>
      <c r="H1211" s="11">
        <v>9</v>
      </c>
      <c r="I1211" s="20" t="s">
        <v>259</v>
      </c>
      <c r="J1211" s="11" t="s">
        <v>261</v>
      </c>
      <c r="K1211" s="11" t="s">
        <v>2960</v>
      </c>
      <c r="L1211" s="11">
        <v>2</v>
      </c>
    </row>
    <row r="1212" spans="1:12">
      <c r="A1212" s="11" t="s">
        <v>2212</v>
      </c>
      <c r="D1212" s="11" t="s">
        <v>260</v>
      </c>
      <c r="E1212" s="19" t="s">
        <v>2462</v>
      </c>
      <c r="F1212" s="10">
        <v>42036</v>
      </c>
      <c r="G1212" s="10">
        <v>44958</v>
      </c>
      <c r="H1212" s="11">
        <v>9</v>
      </c>
      <c r="I1212" s="20" t="s">
        <v>259</v>
      </c>
      <c r="J1212" s="11" t="s">
        <v>261</v>
      </c>
      <c r="K1212" s="11" t="s">
        <v>2960</v>
      </c>
      <c r="L1212" s="11">
        <v>2</v>
      </c>
    </row>
    <row r="1213" spans="1:12">
      <c r="A1213" s="11" t="s">
        <v>2213</v>
      </c>
      <c r="D1213" s="11" t="s">
        <v>260</v>
      </c>
      <c r="E1213" s="19" t="s">
        <v>2463</v>
      </c>
      <c r="F1213" s="10">
        <v>42036</v>
      </c>
      <c r="G1213" s="10">
        <v>44958</v>
      </c>
      <c r="H1213" s="11">
        <v>9</v>
      </c>
      <c r="I1213" s="20" t="s">
        <v>259</v>
      </c>
      <c r="J1213" s="11" t="s">
        <v>261</v>
      </c>
      <c r="K1213" s="11" t="s">
        <v>2960</v>
      </c>
      <c r="L1213" s="11">
        <v>2</v>
      </c>
    </row>
    <row r="1214" spans="1:12">
      <c r="A1214" s="11" t="s">
        <v>2214</v>
      </c>
      <c r="D1214" s="11" t="s">
        <v>260</v>
      </c>
      <c r="E1214" s="19" t="s">
        <v>2464</v>
      </c>
      <c r="F1214" s="10">
        <v>42036</v>
      </c>
      <c r="G1214" s="10">
        <v>44958</v>
      </c>
      <c r="H1214" s="11">
        <v>9</v>
      </c>
      <c r="I1214" s="20" t="s">
        <v>259</v>
      </c>
      <c r="J1214" s="11" t="s">
        <v>261</v>
      </c>
      <c r="K1214" s="11" t="s">
        <v>2960</v>
      </c>
      <c r="L1214" s="11">
        <v>2</v>
      </c>
    </row>
    <row r="1215" spans="1:12">
      <c r="A1215" s="11" t="s">
        <v>2215</v>
      </c>
      <c r="D1215" s="11" t="s">
        <v>260</v>
      </c>
      <c r="E1215" s="19" t="s">
        <v>2465</v>
      </c>
      <c r="F1215" s="10">
        <v>42036</v>
      </c>
      <c r="G1215" s="10">
        <v>44958</v>
      </c>
      <c r="H1215" s="11">
        <v>9</v>
      </c>
      <c r="I1215" s="20" t="s">
        <v>259</v>
      </c>
      <c r="J1215" s="11" t="s">
        <v>261</v>
      </c>
      <c r="K1215" s="11" t="s">
        <v>2960</v>
      </c>
      <c r="L1215" s="11">
        <v>2</v>
      </c>
    </row>
    <row r="1216" spans="1:12">
      <c r="A1216" s="11" t="s">
        <v>2216</v>
      </c>
      <c r="D1216" s="11" t="s">
        <v>260</v>
      </c>
      <c r="E1216" s="19" t="s">
        <v>2466</v>
      </c>
      <c r="F1216" s="10">
        <v>42036</v>
      </c>
      <c r="G1216" s="10">
        <v>44958</v>
      </c>
      <c r="H1216" s="11">
        <v>9</v>
      </c>
      <c r="I1216" s="20" t="s">
        <v>259</v>
      </c>
      <c r="J1216" s="11" t="s">
        <v>261</v>
      </c>
      <c r="K1216" s="11" t="s">
        <v>2960</v>
      </c>
      <c r="L1216" s="11">
        <v>2</v>
      </c>
    </row>
    <row r="1217" spans="1:12">
      <c r="A1217" s="11" t="s">
        <v>2217</v>
      </c>
      <c r="D1217" s="11" t="s">
        <v>260</v>
      </c>
      <c r="E1217" s="19" t="s">
        <v>2467</v>
      </c>
      <c r="F1217" s="10">
        <v>42036</v>
      </c>
      <c r="G1217" s="10">
        <v>44958</v>
      </c>
      <c r="H1217" s="11">
        <v>9</v>
      </c>
      <c r="I1217" s="20" t="s">
        <v>259</v>
      </c>
      <c r="J1217" s="11" t="s">
        <v>261</v>
      </c>
      <c r="K1217" s="11" t="s">
        <v>2960</v>
      </c>
      <c r="L1217" s="11">
        <v>2</v>
      </c>
    </row>
    <row r="1218" spans="1:12">
      <c r="A1218" s="11" t="s">
        <v>2218</v>
      </c>
      <c r="D1218" s="11" t="s">
        <v>260</v>
      </c>
      <c r="E1218" s="19" t="s">
        <v>2468</v>
      </c>
      <c r="F1218" s="10">
        <v>42036</v>
      </c>
      <c r="G1218" s="10">
        <v>44958</v>
      </c>
      <c r="H1218" s="11">
        <v>9</v>
      </c>
      <c r="I1218" s="20" t="s">
        <v>259</v>
      </c>
      <c r="J1218" s="11" t="s">
        <v>261</v>
      </c>
      <c r="K1218" s="11" t="s">
        <v>2960</v>
      </c>
      <c r="L1218" s="11">
        <v>2</v>
      </c>
    </row>
    <row r="1219" spans="1:12">
      <c r="A1219" s="11" t="s">
        <v>2219</v>
      </c>
      <c r="D1219" s="11" t="s">
        <v>260</v>
      </c>
      <c r="E1219" s="19" t="s">
        <v>2469</v>
      </c>
      <c r="F1219" s="10">
        <v>42036</v>
      </c>
      <c r="G1219" s="10">
        <v>44958</v>
      </c>
      <c r="H1219" s="11">
        <v>9</v>
      </c>
      <c r="I1219" s="20" t="s">
        <v>259</v>
      </c>
      <c r="J1219" s="11" t="s">
        <v>261</v>
      </c>
      <c r="K1219" s="11" t="s">
        <v>2960</v>
      </c>
      <c r="L1219" s="11">
        <v>2</v>
      </c>
    </row>
    <row r="1220" spans="1:12">
      <c r="A1220" s="11" t="s">
        <v>2220</v>
      </c>
      <c r="D1220" s="11" t="s">
        <v>260</v>
      </c>
      <c r="E1220" s="19" t="s">
        <v>2470</v>
      </c>
      <c r="F1220" s="10">
        <v>42036</v>
      </c>
      <c r="G1220" s="10">
        <v>44958</v>
      </c>
      <c r="H1220" s="11">
        <v>9</v>
      </c>
      <c r="I1220" s="20" t="s">
        <v>259</v>
      </c>
      <c r="J1220" s="11" t="s">
        <v>261</v>
      </c>
      <c r="K1220" s="11" t="s">
        <v>2960</v>
      </c>
      <c r="L1220" s="11">
        <v>2</v>
      </c>
    </row>
    <row r="1221" spans="1:12">
      <c r="A1221" s="11" t="s">
        <v>2221</v>
      </c>
      <c r="D1221" s="11" t="s">
        <v>260</v>
      </c>
      <c r="E1221" s="19" t="s">
        <v>2471</v>
      </c>
      <c r="F1221" s="10">
        <v>42036</v>
      </c>
      <c r="G1221" s="10">
        <v>44958</v>
      </c>
      <c r="H1221" s="11">
        <v>9</v>
      </c>
      <c r="I1221" s="20" t="s">
        <v>259</v>
      </c>
      <c r="J1221" s="11" t="s">
        <v>261</v>
      </c>
      <c r="K1221" s="11" t="s">
        <v>2960</v>
      </c>
      <c r="L1221" s="11">
        <v>2</v>
      </c>
    </row>
    <row r="1222" spans="1:12">
      <c r="A1222" s="11" t="s">
        <v>2222</v>
      </c>
      <c r="D1222" s="11" t="s">
        <v>260</v>
      </c>
      <c r="E1222" s="19" t="s">
        <v>2472</v>
      </c>
      <c r="F1222" s="10">
        <v>42036</v>
      </c>
      <c r="G1222" s="10">
        <v>44958</v>
      </c>
      <c r="H1222" s="11">
        <v>9</v>
      </c>
      <c r="I1222" s="20" t="s">
        <v>259</v>
      </c>
      <c r="J1222" s="11" t="s">
        <v>261</v>
      </c>
      <c r="K1222" s="11" t="s">
        <v>2960</v>
      </c>
      <c r="L1222" s="11">
        <v>2</v>
      </c>
    </row>
    <row r="1223" spans="1:12">
      <c r="A1223" s="11" t="s">
        <v>2223</v>
      </c>
      <c r="D1223" s="11" t="s">
        <v>260</v>
      </c>
      <c r="E1223" s="19" t="s">
        <v>2473</v>
      </c>
      <c r="F1223" s="10">
        <v>42036</v>
      </c>
      <c r="G1223" s="10">
        <v>44958</v>
      </c>
      <c r="H1223" s="11">
        <v>9</v>
      </c>
      <c r="I1223" s="20" t="s">
        <v>259</v>
      </c>
      <c r="J1223" s="11" t="s">
        <v>261</v>
      </c>
      <c r="K1223" s="11" t="s">
        <v>2960</v>
      </c>
      <c r="L1223" s="11">
        <v>2</v>
      </c>
    </row>
    <row r="1224" spans="1:12">
      <c r="A1224" s="11" t="s">
        <v>2224</v>
      </c>
      <c r="D1224" s="11" t="s">
        <v>260</v>
      </c>
      <c r="E1224" s="19" t="s">
        <v>2474</v>
      </c>
      <c r="F1224" s="10">
        <v>42036</v>
      </c>
      <c r="G1224" s="10">
        <v>44958</v>
      </c>
      <c r="H1224" s="11">
        <v>9</v>
      </c>
      <c r="I1224" s="20" t="s">
        <v>259</v>
      </c>
      <c r="J1224" s="11" t="s">
        <v>261</v>
      </c>
      <c r="K1224" s="11" t="s">
        <v>2960</v>
      </c>
      <c r="L1224" s="11">
        <v>2</v>
      </c>
    </row>
    <row r="1225" spans="1:12">
      <c r="A1225" s="11" t="s">
        <v>2225</v>
      </c>
      <c r="D1225" s="11" t="s">
        <v>260</v>
      </c>
      <c r="E1225" s="19" t="s">
        <v>2475</v>
      </c>
      <c r="F1225" s="10">
        <v>42036</v>
      </c>
      <c r="G1225" s="10">
        <v>44958</v>
      </c>
      <c r="H1225" s="11">
        <v>9</v>
      </c>
      <c r="I1225" s="20" t="s">
        <v>259</v>
      </c>
      <c r="J1225" s="11" t="s">
        <v>261</v>
      </c>
      <c r="K1225" s="11" t="s">
        <v>2960</v>
      </c>
      <c r="L1225" s="11">
        <v>2</v>
      </c>
    </row>
    <row r="1226" spans="1:12">
      <c r="A1226" s="11" t="s">
        <v>2226</v>
      </c>
      <c r="D1226" s="11" t="s">
        <v>260</v>
      </c>
      <c r="E1226" s="19" t="s">
        <v>2476</v>
      </c>
      <c r="F1226" s="10">
        <v>42036</v>
      </c>
      <c r="G1226" s="10">
        <v>44958</v>
      </c>
      <c r="H1226" s="11">
        <v>9</v>
      </c>
      <c r="I1226" s="20" t="s">
        <v>259</v>
      </c>
      <c r="J1226" s="11" t="s">
        <v>261</v>
      </c>
      <c r="K1226" s="11" t="s">
        <v>2960</v>
      </c>
      <c r="L1226" s="11">
        <v>2</v>
      </c>
    </row>
    <row r="1227" spans="1:12">
      <c r="A1227" s="11" t="s">
        <v>2227</v>
      </c>
      <c r="D1227" s="11" t="s">
        <v>260</v>
      </c>
      <c r="E1227" s="19" t="s">
        <v>2477</v>
      </c>
      <c r="F1227" s="10">
        <v>42036</v>
      </c>
      <c r="G1227" s="10">
        <v>44958</v>
      </c>
      <c r="H1227" s="11">
        <v>9</v>
      </c>
      <c r="I1227" s="20" t="s">
        <v>259</v>
      </c>
      <c r="J1227" s="11" t="s">
        <v>261</v>
      </c>
      <c r="K1227" s="11" t="s">
        <v>2960</v>
      </c>
      <c r="L1227" s="11">
        <v>2</v>
      </c>
    </row>
    <row r="1228" spans="1:12">
      <c r="A1228" s="11" t="s">
        <v>2228</v>
      </c>
      <c r="D1228" s="11" t="s">
        <v>260</v>
      </c>
      <c r="E1228" s="19" t="s">
        <v>2478</v>
      </c>
      <c r="F1228" s="10">
        <v>42036</v>
      </c>
      <c r="G1228" s="10">
        <v>44958</v>
      </c>
      <c r="H1228" s="11">
        <v>9</v>
      </c>
      <c r="I1228" s="20" t="s">
        <v>259</v>
      </c>
      <c r="J1228" s="11" t="s">
        <v>261</v>
      </c>
      <c r="K1228" s="11" t="s">
        <v>2960</v>
      </c>
      <c r="L1228" s="11">
        <v>2</v>
      </c>
    </row>
    <row r="1229" spans="1:12">
      <c r="A1229" s="11" t="s">
        <v>2229</v>
      </c>
      <c r="D1229" s="11" t="s">
        <v>260</v>
      </c>
      <c r="E1229" s="19" t="s">
        <v>2479</v>
      </c>
      <c r="F1229" s="10">
        <v>42036</v>
      </c>
      <c r="G1229" s="10">
        <v>44958</v>
      </c>
      <c r="H1229" s="11">
        <v>9</v>
      </c>
      <c r="I1229" s="20" t="s">
        <v>259</v>
      </c>
      <c r="J1229" s="11" t="s">
        <v>261</v>
      </c>
      <c r="K1229" s="11" t="s">
        <v>2960</v>
      </c>
      <c r="L1229" s="11">
        <v>2</v>
      </c>
    </row>
    <row r="1230" spans="1:12">
      <c r="A1230" s="11" t="s">
        <v>2230</v>
      </c>
      <c r="D1230" s="11" t="s">
        <v>260</v>
      </c>
      <c r="E1230" s="19" t="s">
        <v>2480</v>
      </c>
      <c r="F1230" s="10">
        <v>42036</v>
      </c>
      <c r="G1230" s="10">
        <v>44958</v>
      </c>
      <c r="H1230" s="11">
        <v>9</v>
      </c>
      <c r="I1230" s="20" t="s">
        <v>259</v>
      </c>
      <c r="J1230" s="11" t="s">
        <v>261</v>
      </c>
      <c r="K1230" s="11" t="s">
        <v>2960</v>
      </c>
      <c r="L1230" s="11">
        <v>2</v>
      </c>
    </row>
    <row r="1231" spans="1:12">
      <c r="A1231" s="11" t="s">
        <v>2231</v>
      </c>
      <c r="D1231" s="11" t="s">
        <v>260</v>
      </c>
      <c r="E1231" s="19" t="s">
        <v>2481</v>
      </c>
      <c r="F1231" s="10">
        <v>42036</v>
      </c>
      <c r="G1231" s="10">
        <v>44958</v>
      </c>
      <c r="H1231" s="11">
        <v>9</v>
      </c>
      <c r="I1231" s="20" t="s">
        <v>259</v>
      </c>
      <c r="J1231" s="11" t="s">
        <v>261</v>
      </c>
      <c r="K1231" s="11" t="s">
        <v>2960</v>
      </c>
      <c r="L1231" s="11">
        <v>2</v>
      </c>
    </row>
    <row r="1232" spans="1:12">
      <c r="A1232" s="11" t="s">
        <v>2232</v>
      </c>
      <c r="D1232" s="11" t="s">
        <v>260</v>
      </c>
      <c r="E1232" s="19" t="s">
        <v>2482</v>
      </c>
      <c r="F1232" s="10">
        <v>42036</v>
      </c>
      <c r="G1232" s="10">
        <v>44958</v>
      </c>
      <c r="H1232" s="11">
        <v>9</v>
      </c>
      <c r="I1232" s="20" t="s">
        <v>259</v>
      </c>
      <c r="J1232" s="11" t="s">
        <v>261</v>
      </c>
      <c r="K1232" s="11" t="s">
        <v>2960</v>
      </c>
      <c r="L1232" s="11">
        <v>2</v>
      </c>
    </row>
    <row r="1233" spans="1:12">
      <c r="A1233" s="11" t="s">
        <v>2233</v>
      </c>
      <c r="D1233" s="11" t="s">
        <v>260</v>
      </c>
      <c r="E1233" s="19" t="s">
        <v>2483</v>
      </c>
      <c r="F1233" s="10">
        <v>42036</v>
      </c>
      <c r="G1233" s="10">
        <v>44958</v>
      </c>
      <c r="H1233" s="11">
        <v>9</v>
      </c>
      <c r="I1233" s="20" t="s">
        <v>259</v>
      </c>
      <c r="J1233" s="11" t="s">
        <v>261</v>
      </c>
      <c r="K1233" s="11" t="s">
        <v>2960</v>
      </c>
      <c r="L1233" s="11">
        <v>2</v>
      </c>
    </row>
    <row r="1234" spans="1:12">
      <c r="A1234" s="11" t="s">
        <v>2234</v>
      </c>
      <c r="D1234" s="11" t="s">
        <v>260</v>
      </c>
      <c r="E1234" s="19" t="s">
        <v>2484</v>
      </c>
      <c r="F1234" s="10">
        <v>42036</v>
      </c>
      <c r="G1234" s="10">
        <v>44958</v>
      </c>
      <c r="H1234" s="11">
        <v>9</v>
      </c>
      <c r="I1234" s="20" t="s">
        <v>259</v>
      </c>
      <c r="J1234" s="11" t="s">
        <v>261</v>
      </c>
      <c r="K1234" s="11" t="s">
        <v>2960</v>
      </c>
      <c r="L1234" s="11">
        <v>2</v>
      </c>
    </row>
    <row r="1235" spans="1:12">
      <c r="A1235" s="11" t="s">
        <v>2235</v>
      </c>
      <c r="D1235" s="11" t="s">
        <v>260</v>
      </c>
      <c r="E1235" s="19" t="s">
        <v>2485</v>
      </c>
      <c r="F1235" s="10">
        <v>42036</v>
      </c>
      <c r="G1235" s="10">
        <v>44958</v>
      </c>
      <c r="H1235" s="11">
        <v>9</v>
      </c>
      <c r="I1235" s="20" t="s">
        <v>259</v>
      </c>
      <c r="J1235" s="11" t="s">
        <v>261</v>
      </c>
      <c r="K1235" s="11" t="s">
        <v>2960</v>
      </c>
      <c r="L1235" s="11">
        <v>2</v>
      </c>
    </row>
    <row r="1236" spans="1:12">
      <c r="A1236" s="11" t="s">
        <v>2236</v>
      </c>
      <c r="D1236" s="11" t="s">
        <v>260</v>
      </c>
      <c r="E1236" s="19" t="s">
        <v>2486</v>
      </c>
      <c r="F1236" s="10">
        <v>42036</v>
      </c>
      <c r="G1236" s="10">
        <v>44958</v>
      </c>
      <c r="H1236" s="11">
        <v>9</v>
      </c>
      <c r="I1236" s="20" t="s">
        <v>259</v>
      </c>
      <c r="J1236" s="11" t="s">
        <v>261</v>
      </c>
      <c r="K1236" s="11" t="s">
        <v>2960</v>
      </c>
      <c r="L1236" s="11">
        <v>2</v>
      </c>
    </row>
    <row r="1237" spans="1:12">
      <c r="A1237" s="11" t="s">
        <v>2237</v>
      </c>
      <c r="D1237" s="11" t="s">
        <v>260</v>
      </c>
      <c r="E1237" s="19" t="s">
        <v>2487</v>
      </c>
      <c r="F1237" s="10">
        <v>42036</v>
      </c>
      <c r="G1237" s="10">
        <v>44958</v>
      </c>
      <c r="H1237" s="11">
        <v>9</v>
      </c>
      <c r="I1237" s="20" t="s">
        <v>259</v>
      </c>
      <c r="J1237" s="11" t="s">
        <v>261</v>
      </c>
      <c r="K1237" s="11" t="s">
        <v>2960</v>
      </c>
      <c r="L1237" s="11">
        <v>2</v>
      </c>
    </row>
    <row r="1238" spans="1:12">
      <c r="A1238" s="11" t="s">
        <v>2238</v>
      </c>
      <c r="D1238" s="11" t="s">
        <v>260</v>
      </c>
      <c r="E1238" s="19" t="s">
        <v>2488</v>
      </c>
      <c r="F1238" s="10">
        <v>42036</v>
      </c>
      <c r="G1238" s="10">
        <v>44958</v>
      </c>
      <c r="H1238" s="11">
        <v>9</v>
      </c>
      <c r="I1238" s="20" t="s">
        <v>259</v>
      </c>
      <c r="J1238" s="11" t="s">
        <v>261</v>
      </c>
      <c r="K1238" s="11" t="s">
        <v>2960</v>
      </c>
      <c r="L1238" s="11">
        <v>2</v>
      </c>
    </row>
    <row r="1239" spans="1:12">
      <c r="A1239" s="11" t="s">
        <v>2239</v>
      </c>
      <c r="D1239" s="11" t="s">
        <v>260</v>
      </c>
      <c r="E1239" s="19" t="s">
        <v>2489</v>
      </c>
      <c r="F1239" s="10">
        <v>42036</v>
      </c>
      <c r="G1239" s="10">
        <v>44958</v>
      </c>
      <c r="H1239" s="11">
        <v>9</v>
      </c>
      <c r="I1239" s="20" t="s">
        <v>259</v>
      </c>
      <c r="J1239" s="11" t="s">
        <v>261</v>
      </c>
      <c r="K1239" s="11" t="s">
        <v>2960</v>
      </c>
      <c r="L1239" s="11">
        <v>2</v>
      </c>
    </row>
    <row r="1240" spans="1:12">
      <c r="A1240" s="11" t="s">
        <v>2240</v>
      </c>
      <c r="D1240" s="11" t="s">
        <v>260</v>
      </c>
      <c r="E1240" s="19" t="s">
        <v>2490</v>
      </c>
      <c r="F1240" s="10">
        <v>42036</v>
      </c>
      <c r="G1240" s="10">
        <v>44958</v>
      </c>
      <c r="H1240" s="11">
        <v>9</v>
      </c>
      <c r="I1240" s="20" t="s">
        <v>259</v>
      </c>
      <c r="J1240" s="11" t="s">
        <v>261</v>
      </c>
      <c r="K1240" s="11" t="s">
        <v>2960</v>
      </c>
      <c r="L1240" s="11">
        <v>2</v>
      </c>
    </row>
    <row r="1241" spans="1:12">
      <c r="A1241" s="11" t="s">
        <v>2241</v>
      </c>
      <c r="D1241" s="11" t="s">
        <v>260</v>
      </c>
      <c r="E1241" s="19" t="s">
        <v>2491</v>
      </c>
      <c r="F1241" s="10">
        <v>42036</v>
      </c>
      <c r="G1241" s="10">
        <v>44958</v>
      </c>
      <c r="H1241" s="11">
        <v>9</v>
      </c>
      <c r="I1241" s="20" t="s">
        <v>259</v>
      </c>
      <c r="J1241" s="11" t="s">
        <v>261</v>
      </c>
      <c r="K1241" s="11" t="s">
        <v>2960</v>
      </c>
      <c r="L1241" s="11">
        <v>2</v>
      </c>
    </row>
    <row r="1242" spans="1:12">
      <c r="A1242" s="11" t="s">
        <v>2242</v>
      </c>
      <c r="D1242" s="11" t="s">
        <v>260</v>
      </c>
      <c r="E1242" s="19" t="s">
        <v>2492</v>
      </c>
      <c r="F1242" s="10">
        <v>42036</v>
      </c>
      <c r="G1242" s="10">
        <v>44958</v>
      </c>
      <c r="H1242" s="11">
        <v>9</v>
      </c>
      <c r="I1242" s="20" t="s">
        <v>259</v>
      </c>
      <c r="J1242" s="11" t="s">
        <v>261</v>
      </c>
      <c r="K1242" s="11" t="s">
        <v>2960</v>
      </c>
      <c r="L1242" s="11">
        <v>2</v>
      </c>
    </row>
    <row r="1243" spans="1:12">
      <c r="A1243" s="11" t="s">
        <v>2243</v>
      </c>
      <c r="D1243" s="11" t="s">
        <v>260</v>
      </c>
      <c r="E1243" s="19" t="s">
        <v>2493</v>
      </c>
      <c r="F1243" s="10">
        <v>42036</v>
      </c>
      <c r="G1243" s="10">
        <v>44958</v>
      </c>
      <c r="H1243" s="11">
        <v>9</v>
      </c>
      <c r="I1243" s="20" t="s">
        <v>259</v>
      </c>
      <c r="J1243" s="11" t="s">
        <v>261</v>
      </c>
      <c r="K1243" s="11" t="s">
        <v>2960</v>
      </c>
      <c r="L1243" s="11">
        <v>2</v>
      </c>
    </row>
    <row r="1244" spans="1:12">
      <c r="A1244" s="11" t="s">
        <v>2244</v>
      </c>
      <c r="D1244" s="11" t="s">
        <v>260</v>
      </c>
      <c r="E1244" s="19" t="s">
        <v>2494</v>
      </c>
      <c r="F1244" s="10">
        <v>42036</v>
      </c>
      <c r="G1244" s="10">
        <v>44958</v>
      </c>
      <c r="H1244" s="11">
        <v>9</v>
      </c>
      <c r="I1244" s="20" t="s">
        <v>259</v>
      </c>
      <c r="J1244" s="11" t="s">
        <v>261</v>
      </c>
      <c r="K1244" s="11" t="s">
        <v>2960</v>
      </c>
      <c r="L1244" s="11">
        <v>2</v>
      </c>
    </row>
    <row r="1245" spans="1:12">
      <c r="A1245" s="11" t="s">
        <v>2245</v>
      </c>
      <c r="D1245" s="11" t="s">
        <v>260</v>
      </c>
      <c r="E1245" s="19" t="s">
        <v>2495</v>
      </c>
      <c r="F1245" s="10">
        <v>42036</v>
      </c>
      <c r="G1245" s="10">
        <v>44958</v>
      </c>
      <c r="H1245" s="11">
        <v>9</v>
      </c>
      <c r="I1245" s="20" t="s">
        <v>259</v>
      </c>
      <c r="J1245" s="11" t="s">
        <v>261</v>
      </c>
      <c r="K1245" s="11" t="s">
        <v>2960</v>
      </c>
      <c r="L1245" s="11">
        <v>2</v>
      </c>
    </row>
    <row r="1246" spans="1:12">
      <c r="A1246" s="11" t="s">
        <v>2246</v>
      </c>
      <c r="D1246" s="11" t="s">
        <v>260</v>
      </c>
      <c r="E1246" s="19" t="s">
        <v>2496</v>
      </c>
      <c r="F1246" s="10">
        <v>42036</v>
      </c>
      <c r="G1246" s="10">
        <v>44958</v>
      </c>
      <c r="H1246" s="11">
        <v>9</v>
      </c>
      <c r="I1246" s="20" t="s">
        <v>259</v>
      </c>
      <c r="J1246" s="11" t="s">
        <v>261</v>
      </c>
      <c r="K1246" s="11" t="s">
        <v>2960</v>
      </c>
      <c r="L1246" s="11">
        <v>2</v>
      </c>
    </row>
    <row r="1247" spans="1:12">
      <c r="A1247" s="11" t="s">
        <v>2247</v>
      </c>
      <c r="D1247" s="11" t="s">
        <v>260</v>
      </c>
      <c r="E1247" s="19" t="s">
        <v>2497</v>
      </c>
      <c r="F1247" s="10">
        <v>42036</v>
      </c>
      <c r="G1247" s="10">
        <v>44958</v>
      </c>
      <c r="H1247" s="11">
        <v>9</v>
      </c>
      <c r="I1247" s="20" t="s">
        <v>259</v>
      </c>
      <c r="J1247" s="11" t="s">
        <v>261</v>
      </c>
      <c r="K1247" s="11" t="s">
        <v>2960</v>
      </c>
      <c r="L1247" s="11">
        <v>2</v>
      </c>
    </row>
    <row r="1248" spans="1:12">
      <c r="A1248" s="11" t="s">
        <v>2248</v>
      </c>
      <c r="D1248" s="11" t="s">
        <v>260</v>
      </c>
      <c r="E1248" s="19" t="s">
        <v>2498</v>
      </c>
      <c r="F1248" s="10">
        <v>42036</v>
      </c>
      <c r="G1248" s="10">
        <v>44958</v>
      </c>
      <c r="H1248" s="11">
        <v>9</v>
      </c>
      <c r="I1248" s="20" t="s">
        <v>259</v>
      </c>
      <c r="J1248" s="11" t="s">
        <v>261</v>
      </c>
      <c r="K1248" s="11" t="s">
        <v>2960</v>
      </c>
      <c r="L1248" s="11">
        <v>2</v>
      </c>
    </row>
    <row r="1249" spans="1:12">
      <c r="A1249" s="11" t="s">
        <v>2249</v>
      </c>
      <c r="D1249" s="11" t="s">
        <v>260</v>
      </c>
      <c r="E1249" s="19" t="s">
        <v>2499</v>
      </c>
      <c r="F1249" s="10">
        <v>42036</v>
      </c>
      <c r="G1249" s="10">
        <v>44958</v>
      </c>
      <c r="H1249" s="11">
        <v>9</v>
      </c>
      <c r="I1249" s="20" t="s">
        <v>259</v>
      </c>
      <c r="J1249" s="11" t="s">
        <v>261</v>
      </c>
      <c r="K1249" s="11" t="s">
        <v>2960</v>
      </c>
      <c r="L1249" s="11">
        <v>2</v>
      </c>
    </row>
    <row r="1250" spans="1:12">
      <c r="A1250" s="11" t="s">
        <v>2250</v>
      </c>
      <c r="D1250" s="11" t="s">
        <v>260</v>
      </c>
      <c r="E1250" s="19" t="s">
        <v>2500</v>
      </c>
      <c r="F1250" s="10">
        <v>42036</v>
      </c>
      <c r="G1250" s="10">
        <v>44958</v>
      </c>
      <c r="H1250" s="11">
        <v>9</v>
      </c>
      <c r="I1250" s="20" t="s">
        <v>259</v>
      </c>
      <c r="J1250" s="11" t="s">
        <v>261</v>
      </c>
      <c r="K1250" s="11" t="s">
        <v>2960</v>
      </c>
      <c r="L1250" s="11">
        <v>2</v>
      </c>
    </row>
    <row r="1251" spans="1:12">
      <c r="A1251" s="11" t="s">
        <v>2251</v>
      </c>
      <c r="D1251" s="11" t="s">
        <v>260</v>
      </c>
      <c r="E1251" s="19" t="s">
        <v>2501</v>
      </c>
      <c r="F1251" s="10">
        <v>42036</v>
      </c>
      <c r="G1251" s="10">
        <v>44958</v>
      </c>
      <c r="H1251" s="11">
        <v>9</v>
      </c>
      <c r="I1251" s="20" t="s">
        <v>259</v>
      </c>
      <c r="J1251" s="11" t="s">
        <v>261</v>
      </c>
      <c r="K1251" s="11" t="s">
        <v>2960</v>
      </c>
      <c r="L1251" s="11">
        <v>2</v>
      </c>
    </row>
    <row r="1252" spans="1:12">
      <c r="A1252" s="11" t="s">
        <v>2252</v>
      </c>
      <c r="D1252" s="11" t="s">
        <v>260</v>
      </c>
      <c r="E1252" s="19" t="s">
        <v>2502</v>
      </c>
      <c r="F1252" s="10">
        <v>42036</v>
      </c>
      <c r="G1252" s="10">
        <v>44958</v>
      </c>
      <c r="H1252" s="11">
        <v>9</v>
      </c>
      <c r="I1252" s="20" t="s">
        <v>259</v>
      </c>
      <c r="J1252" s="11" t="s">
        <v>261</v>
      </c>
      <c r="K1252" s="11" t="s">
        <v>2960</v>
      </c>
      <c r="L1252" s="11">
        <v>2</v>
      </c>
    </row>
    <row r="1253" spans="1:12">
      <c r="A1253" s="11" t="s">
        <v>2253</v>
      </c>
      <c r="D1253" s="11" t="s">
        <v>260</v>
      </c>
      <c r="E1253" s="19" t="s">
        <v>2503</v>
      </c>
      <c r="F1253" s="10">
        <v>42036</v>
      </c>
      <c r="G1253" s="10">
        <v>44958</v>
      </c>
      <c r="H1253" s="11">
        <v>9</v>
      </c>
      <c r="I1253" s="20" t="s">
        <v>259</v>
      </c>
      <c r="J1253" s="11" t="s">
        <v>261</v>
      </c>
      <c r="K1253" s="11" t="s">
        <v>2960</v>
      </c>
      <c r="L1253" s="11">
        <v>2</v>
      </c>
    </row>
    <row r="1254" spans="1:12">
      <c r="A1254" s="11" t="s">
        <v>2254</v>
      </c>
      <c r="D1254" s="11" t="s">
        <v>260</v>
      </c>
      <c r="E1254" s="19" t="s">
        <v>2504</v>
      </c>
      <c r="F1254" s="10">
        <v>42036</v>
      </c>
      <c r="G1254" s="10">
        <v>44958</v>
      </c>
      <c r="H1254" s="11">
        <v>9</v>
      </c>
      <c r="I1254" s="20" t="s">
        <v>259</v>
      </c>
      <c r="J1254" s="11" t="s">
        <v>261</v>
      </c>
      <c r="K1254" s="11" t="s">
        <v>2960</v>
      </c>
      <c r="L1254" s="11">
        <v>2</v>
      </c>
    </row>
    <row r="1255" spans="1:12">
      <c r="A1255" s="11" t="s">
        <v>2255</v>
      </c>
      <c r="D1255" s="11" t="s">
        <v>260</v>
      </c>
      <c r="E1255" s="19" t="s">
        <v>2505</v>
      </c>
      <c r="F1255" s="10">
        <v>42036</v>
      </c>
      <c r="G1255" s="10">
        <v>44958</v>
      </c>
      <c r="H1255" s="11">
        <v>9</v>
      </c>
      <c r="I1255" s="20" t="s">
        <v>259</v>
      </c>
      <c r="J1255" s="11" t="s">
        <v>261</v>
      </c>
      <c r="K1255" s="11" t="s">
        <v>2960</v>
      </c>
      <c r="L1255" s="11">
        <v>2</v>
      </c>
    </row>
    <row r="1256" spans="1:12">
      <c r="A1256" s="11" t="s">
        <v>2256</v>
      </c>
      <c r="D1256" s="11" t="s">
        <v>260</v>
      </c>
      <c r="E1256" s="19" t="s">
        <v>2506</v>
      </c>
      <c r="F1256" s="10">
        <v>42036</v>
      </c>
      <c r="G1256" s="10">
        <v>44958</v>
      </c>
      <c r="H1256" s="11">
        <v>9</v>
      </c>
      <c r="I1256" s="20" t="s">
        <v>259</v>
      </c>
      <c r="J1256" s="11" t="s">
        <v>261</v>
      </c>
      <c r="K1256" s="11" t="s">
        <v>2960</v>
      </c>
      <c r="L1256" s="11">
        <v>2</v>
      </c>
    </row>
    <row r="1257" spans="1:12">
      <c r="A1257" s="11" t="s">
        <v>2257</v>
      </c>
      <c r="D1257" s="11" t="s">
        <v>260</v>
      </c>
      <c r="E1257" s="19" t="s">
        <v>2507</v>
      </c>
      <c r="F1257" s="10">
        <v>42036</v>
      </c>
      <c r="G1257" s="10">
        <v>44958</v>
      </c>
      <c r="H1257" s="11">
        <v>9</v>
      </c>
      <c r="I1257" s="20" t="s">
        <v>259</v>
      </c>
      <c r="J1257" s="11" t="s">
        <v>261</v>
      </c>
      <c r="K1257" s="11" t="s">
        <v>2960</v>
      </c>
      <c r="L1257" s="11">
        <v>2</v>
      </c>
    </row>
    <row r="1258" spans="1:12">
      <c r="A1258" s="11" t="s">
        <v>2258</v>
      </c>
      <c r="D1258" s="11" t="s">
        <v>260</v>
      </c>
      <c r="E1258" s="19" t="s">
        <v>2508</v>
      </c>
      <c r="F1258" s="10">
        <v>42036</v>
      </c>
      <c r="G1258" s="10">
        <v>44958</v>
      </c>
      <c r="H1258" s="11">
        <v>9</v>
      </c>
      <c r="I1258" s="20" t="s">
        <v>259</v>
      </c>
      <c r="J1258" s="11" t="s">
        <v>261</v>
      </c>
      <c r="K1258" s="11" t="s">
        <v>2960</v>
      </c>
      <c r="L1258" s="11">
        <v>2</v>
      </c>
    </row>
    <row r="1259" spans="1:12">
      <c r="A1259" s="11" t="s">
        <v>2259</v>
      </c>
      <c r="D1259" s="11" t="s">
        <v>260</v>
      </c>
      <c r="E1259" s="19" t="s">
        <v>2509</v>
      </c>
      <c r="F1259" s="10">
        <v>42036</v>
      </c>
      <c r="G1259" s="10">
        <v>44958</v>
      </c>
      <c r="H1259" s="11">
        <v>9</v>
      </c>
      <c r="I1259" s="20" t="s">
        <v>259</v>
      </c>
      <c r="J1259" s="11" t="s">
        <v>261</v>
      </c>
      <c r="K1259" s="11" t="s">
        <v>2960</v>
      </c>
      <c r="L1259" s="11">
        <v>2</v>
      </c>
    </row>
    <row r="1260" spans="1:12">
      <c r="A1260" s="11" t="s">
        <v>2260</v>
      </c>
      <c r="D1260" s="11" t="s">
        <v>260</v>
      </c>
      <c r="E1260" s="19" t="s">
        <v>2510</v>
      </c>
      <c r="F1260" s="10">
        <v>42036</v>
      </c>
      <c r="G1260" s="10">
        <v>44958</v>
      </c>
      <c r="H1260" s="11">
        <v>9</v>
      </c>
      <c r="I1260" s="20" t="s">
        <v>259</v>
      </c>
      <c r="J1260" s="11" t="s">
        <v>261</v>
      </c>
      <c r="K1260" s="11" t="s">
        <v>2960</v>
      </c>
      <c r="L1260" s="11">
        <v>2</v>
      </c>
    </row>
    <row r="1261" spans="1:12">
      <c r="A1261" s="11" t="s">
        <v>2261</v>
      </c>
      <c r="D1261" s="11" t="s">
        <v>260</v>
      </c>
      <c r="E1261" s="19" t="s">
        <v>2511</v>
      </c>
      <c r="F1261" s="10">
        <v>42036</v>
      </c>
      <c r="G1261" s="10">
        <v>44958</v>
      </c>
      <c r="H1261" s="11">
        <v>9</v>
      </c>
      <c r="I1261" s="20" t="s">
        <v>259</v>
      </c>
      <c r="J1261" s="11" t="s">
        <v>261</v>
      </c>
      <c r="K1261" s="11" t="s">
        <v>2960</v>
      </c>
      <c r="L1261" s="11">
        <v>2</v>
      </c>
    </row>
    <row r="1262" spans="1:12">
      <c r="A1262" s="11" t="s">
        <v>2512</v>
      </c>
      <c r="D1262" s="11" t="s">
        <v>260</v>
      </c>
      <c r="E1262" s="19" t="s">
        <v>2732</v>
      </c>
      <c r="F1262" s="10">
        <v>42036</v>
      </c>
      <c r="G1262" s="10">
        <v>44958</v>
      </c>
      <c r="H1262" s="11">
        <v>9</v>
      </c>
      <c r="I1262" s="20" t="s">
        <v>259</v>
      </c>
      <c r="J1262" s="11" t="s">
        <v>261</v>
      </c>
      <c r="K1262" s="11" t="s">
        <v>2960</v>
      </c>
      <c r="L1262" s="11">
        <v>2</v>
      </c>
    </row>
    <row r="1263" spans="1:12">
      <c r="A1263" s="11" t="s">
        <v>2513</v>
      </c>
      <c r="D1263" s="11" t="s">
        <v>260</v>
      </c>
      <c r="E1263" s="19" t="s">
        <v>2733</v>
      </c>
      <c r="F1263" s="10">
        <v>42036</v>
      </c>
      <c r="G1263" s="10">
        <v>44958</v>
      </c>
      <c r="H1263" s="11">
        <v>9</v>
      </c>
      <c r="I1263" s="20" t="s">
        <v>259</v>
      </c>
      <c r="J1263" s="11" t="s">
        <v>261</v>
      </c>
      <c r="K1263" s="11" t="s">
        <v>2960</v>
      </c>
      <c r="L1263" s="11">
        <v>2</v>
      </c>
    </row>
    <row r="1264" spans="1:12">
      <c r="A1264" s="11" t="s">
        <v>2514</v>
      </c>
      <c r="D1264" s="11" t="s">
        <v>260</v>
      </c>
      <c r="E1264" s="19" t="s">
        <v>2734</v>
      </c>
      <c r="F1264" s="10">
        <v>42036</v>
      </c>
      <c r="G1264" s="10">
        <v>44958</v>
      </c>
      <c r="H1264" s="11">
        <v>9</v>
      </c>
      <c r="I1264" s="20" t="s">
        <v>259</v>
      </c>
      <c r="J1264" s="11" t="s">
        <v>261</v>
      </c>
      <c r="K1264" s="11" t="s">
        <v>2960</v>
      </c>
      <c r="L1264" s="11">
        <v>2</v>
      </c>
    </row>
    <row r="1265" spans="1:12">
      <c r="A1265" s="11" t="s">
        <v>2515</v>
      </c>
      <c r="D1265" s="11" t="s">
        <v>260</v>
      </c>
      <c r="E1265" s="19" t="s">
        <v>2735</v>
      </c>
      <c r="F1265" s="10">
        <v>42036</v>
      </c>
      <c r="G1265" s="10">
        <v>44958</v>
      </c>
      <c r="H1265" s="11">
        <v>9</v>
      </c>
      <c r="I1265" s="20" t="s">
        <v>259</v>
      </c>
      <c r="J1265" s="11" t="s">
        <v>261</v>
      </c>
      <c r="K1265" s="11" t="s">
        <v>2960</v>
      </c>
      <c r="L1265" s="11">
        <v>2</v>
      </c>
    </row>
    <row r="1266" spans="1:12">
      <c r="A1266" s="11" t="s">
        <v>2516</v>
      </c>
      <c r="D1266" s="11" t="s">
        <v>260</v>
      </c>
      <c r="E1266" s="19" t="s">
        <v>2736</v>
      </c>
      <c r="F1266" s="10">
        <v>42036</v>
      </c>
      <c r="G1266" s="10">
        <v>44958</v>
      </c>
      <c r="H1266" s="11">
        <v>9</v>
      </c>
      <c r="I1266" s="20" t="s">
        <v>259</v>
      </c>
      <c r="J1266" s="11" t="s">
        <v>261</v>
      </c>
      <c r="K1266" s="11" t="s">
        <v>2960</v>
      </c>
      <c r="L1266" s="11">
        <v>2</v>
      </c>
    </row>
    <row r="1267" spans="1:12">
      <c r="A1267" s="11" t="s">
        <v>2517</v>
      </c>
      <c r="D1267" s="11" t="s">
        <v>260</v>
      </c>
      <c r="E1267" s="19" t="s">
        <v>2737</v>
      </c>
      <c r="F1267" s="10">
        <v>42036</v>
      </c>
      <c r="G1267" s="10">
        <v>44958</v>
      </c>
      <c r="H1267" s="11">
        <v>9</v>
      </c>
      <c r="I1267" s="20" t="s">
        <v>259</v>
      </c>
      <c r="J1267" s="11" t="s">
        <v>261</v>
      </c>
      <c r="K1267" s="11" t="s">
        <v>2960</v>
      </c>
      <c r="L1267" s="11">
        <v>2</v>
      </c>
    </row>
    <row r="1268" spans="1:12">
      <c r="A1268" s="11" t="s">
        <v>2518</v>
      </c>
      <c r="D1268" s="11" t="s">
        <v>260</v>
      </c>
      <c r="E1268" s="19" t="s">
        <v>2738</v>
      </c>
      <c r="F1268" s="10">
        <v>42036</v>
      </c>
      <c r="G1268" s="10">
        <v>44958</v>
      </c>
      <c r="H1268" s="11">
        <v>9</v>
      </c>
      <c r="I1268" s="20" t="s">
        <v>259</v>
      </c>
      <c r="J1268" s="11" t="s">
        <v>261</v>
      </c>
      <c r="K1268" s="11" t="s">
        <v>2960</v>
      </c>
      <c r="L1268" s="11">
        <v>2</v>
      </c>
    </row>
    <row r="1269" spans="1:12">
      <c r="A1269" s="11" t="s">
        <v>2519</v>
      </c>
      <c r="D1269" s="11" t="s">
        <v>260</v>
      </c>
      <c r="E1269" s="19" t="s">
        <v>2739</v>
      </c>
      <c r="F1269" s="10">
        <v>42036</v>
      </c>
      <c r="G1269" s="10">
        <v>44958</v>
      </c>
      <c r="H1269" s="11">
        <v>9</v>
      </c>
      <c r="I1269" s="20" t="s">
        <v>259</v>
      </c>
      <c r="J1269" s="11" t="s">
        <v>261</v>
      </c>
      <c r="K1269" s="11" t="s">
        <v>2960</v>
      </c>
      <c r="L1269" s="11">
        <v>2</v>
      </c>
    </row>
    <row r="1270" spans="1:12">
      <c r="A1270" s="11" t="s">
        <v>2520</v>
      </c>
      <c r="D1270" s="11" t="s">
        <v>260</v>
      </c>
      <c r="E1270" s="19" t="s">
        <v>2740</v>
      </c>
      <c r="F1270" s="10">
        <v>42036</v>
      </c>
      <c r="G1270" s="10">
        <v>44958</v>
      </c>
      <c r="H1270" s="11">
        <v>9</v>
      </c>
      <c r="I1270" s="20" t="s">
        <v>259</v>
      </c>
      <c r="J1270" s="11" t="s">
        <v>261</v>
      </c>
      <c r="K1270" s="11" t="s">
        <v>2960</v>
      </c>
      <c r="L1270" s="11">
        <v>2</v>
      </c>
    </row>
    <row r="1271" spans="1:12">
      <c r="A1271" s="11" t="s">
        <v>2521</v>
      </c>
      <c r="D1271" s="11" t="s">
        <v>260</v>
      </c>
      <c r="E1271" s="19" t="s">
        <v>2741</v>
      </c>
      <c r="F1271" s="10">
        <v>42036</v>
      </c>
      <c r="G1271" s="10">
        <v>44958</v>
      </c>
      <c r="H1271" s="11">
        <v>9</v>
      </c>
      <c r="I1271" s="20" t="s">
        <v>259</v>
      </c>
      <c r="J1271" s="11" t="s">
        <v>261</v>
      </c>
      <c r="K1271" s="11" t="s">
        <v>2960</v>
      </c>
      <c r="L1271" s="11">
        <v>2</v>
      </c>
    </row>
    <row r="1272" spans="1:12">
      <c r="A1272" s="11" t="s">
        <v>2522</v>
      </c>
      <c r="D1272" s="11" t="s">
        <v>260</v>
      </c>
      <c r="E1272" s="19" t="s">
        <v>2742</v>
      </c>
      <c r="F1272" s="10">
        <v>42036</v>
      </c>
      <c r="G1272" s="10">
        <v>44958</v>
      </c>
      <c r="H1272" s="11">
        <v>9</v>
      </c>
      <c r="I1272" s="20" t="s">
        <v>259</v>
      </c>
      <c r="J1272" s="11" t="s">
        <v>261</v>
      </c>
      <c r="K1272" s="11" t="s">
        <v>2960</v>
      </c>
      <c r="L1272" s="11">
        <v>2</v>
      </c>
    </row>
    <row r="1273" spans="1:12">
      <c r="A1273" s="11" t="s">
        <v>2523</v>
      </c>
      <c r="D1273" s="11" t="s">
        <v>260</v>
      </c>
      <c r="E1273" s="19" t="s">
        <v>2743</v>
      </c>
      <c r="F1273" s="10">
        <v>42036</v>
      </c>
      <c r="G1273" s="10">
        <v>44958</v>
      </c>
      <c r="H1273" s="11">
        <v>9</v>
      </c>
      <c r="I1273" s="20" t="s">
        <v>259</v>
      </c>
      <c r="J1273" s="11" t="s">
        <v>261</v>
      </c>
      <c r="K1273" s="11" t="s">
        <v>2960</v>
      </c>
      <c r="L1273" s="11">
        <v>2</v>
      </c>
    </row>
    <row r="1274" spans="1:12">
      <c r="A1274" s="11" t="s">
        <v>2524</v>
      </c>
      <c r="D1274" s="11" t="s">
        <v>260</v>
      </c>
      <c r="E1274" s="19" t="s">
        <v>2744</v>
      </c>
      <c r="F1274" s="10">
        <v>42036</v>
      </c>
      <c r="G1274" s="10">
        <v>44958</v>
      </c>
      <c r="H1274" s="11">
        <v>9</v>
      </c>
      <c r="I1274" s="20" t="s">
        <v>259</v>
      </c>
      <c r="J1274" s="11" t="s">
        <v>261</v>
      </c>
      <c r="K1274" s="11" t="s">
        <v>2960</v>
      </c>
      <c r="L1274" s="11">
        <v>2</v>
      </c>
    </row>
    <row r="1275" spans="1:12">
      <c r="A1275" s="11" t="s">
        <v>2525</v>
      </c>
      <c r="D1275" s="11" t="s">
        <v>260</v>
      </c>
      <c r="E1275" s="19" t="s">
        <v>2745</v>
      </c>
      <c r="F1275" s="10">
        <v>42036</v>
      </c>
      <c r="G1275" s="10">
        <v>44958</v>
      </c>
      <c r="H1275" s="11">
        <v>9</v>
      </c>
      <c r="I1275" s="20" t="s">
        <v>259</v>
      </c>
      <c r="J1275" s="11" t="s">
        <v>261</v>
      </c>
      <c r="K1275" s="11" t="s">
        <v>2960</v>
      </c>
      <c r="L1275" s="11">
        <v>2</v>
      </c>
    </row>
    <row r="1276" spans="1:12">
      <c r="A1276" s="11" t="s">
        <v>2526</v>
      </c>
      <c r="D1276" s="11" t="s">
        <v>260</v>
      </c>
      <c r="E1276" s="19" t="s">
        <v>2746</v>
      </c>
      <c r="F1276" s="10">
        <v>42036</v>
      </c>
      <c r="G1276" s="10">
        <v>44958</v>
      </c>
      <c r="H1276" s="11">
        <v>9</v>
      </c>
      <c r="I1276" s="20" t="s">
        <v>259</v>
      </c>
      <c r="J1276" s="11" t="s">
        <v>261</v>
      </c>
      <c r="K1276" s="11" t="s">
        <v>2960</v>
      </c>
      <c r="L1276" s="11">
        <v>2</v>
      </c>
    </row>
    <row r="1277" spans="1:12">
      <c r="A1277" s="11" t="s">
        <v>2527</v>
      </c>
      <c r="D1277" s="11" t="s">
        <v>260</v>
      </c>
      <c r="E1277" s="19" t="s">
        <v>2747</v>
      </c>
      <c r="F1277" s="10">
        <v>42036</v>
      </c>
      <c r="G1277" s="10">
        <v>44958</v>
      </c>
      <c r="H1277" s="11">
        <v>9</v>
      </c>
      <c r="I1277" s="20" t="s">
        <v>259</v>
      </c>
      <c r="J1277" s="11" t="s">
        <v>261</v>
      </c>
      <c r="K1277" s="11" t="s">
        <v>2960</v>
      </c>
      <c r="L1277" s="11">
        <v>2</v>
      </c>
    </row>
    <row r="1278" spans="1:12">
      <c r="A1278" s="11" t="s">
        <v>2528</v>
      </c>
      <c r="D1278" s="11" t="s">
        <v>260</v>
      </c>
      <c r="E1278" s="19" t="s">
        <v>2748</v>
      </c>
      <c r="F1278" s="10">
        <v>42036</v>
      </c>
      <c r="G1278" s="10">
        <v>44958</v>
      </c>
      <c r="H1278" s="11">
        <v>9</v>
      </c>
      <c r="I1278" s="20" t="s">
        <v>259</v>
      </c>
      <c r="J1278" s="11" t="s">
        <v>261</v>
      </c>
      <c r="K1278" s="11" t="s">
        <v>2960</v>
      </c>
      <c r="L1278" s="11">
        <v>2</v>
      </c>
    </row>
    <row r="1279" spans="1:12">
      <c r="A1279" s="11" t="s">
        <v>2529</v>
      </c>
      <c r="D1279" s="11" t="s">
        <v>260</v>
      </c>
      <c r="E1279" s="19" t="s">
        <v>2749</v>
      </c>
      <c r="F1279" s="10">
        <v>42036</v>
      </c>
      <c r="G1279" s="10">
        <v>44958</v>
      </c>
      <c r="H1279" s="11">
        <v>9</v>
      </c>
      <c r="I1279" s="20" t="s">
        <v>259</v>
      </c>
      <c r="J1279" s="11" t="s">
        <v>261</v>
      </c>
      <c r="K1279" s="11" t="s">
        <v>2960</v>
      </c>
      <c r="L1279" s="11">
        <v>2</v>
      </c>
    </row>
    <row r="1280" spans="1:12">
      <c r="A1280" s="11" t="s">
        <v>2530</v>
      </c>
      <c r="D1280" s="11" t="s">
        <v>260</v>
      </c>
      <c r="E1280" s="19" t="s">
        <v>2750</v>
      </c>
      <c r="F1280" s="10">
        <v>42036</v>
      </c>
      <c r="G1280" s="10">
        <v>44958</v>
      </c>
      <c r="H1280" s="11">
        <v>9</v>
      </c>
      <c r="I1280" s="20" t="s">
        <v>259</v>
      </c>
      <c r="J1280" s="11" t="s">
        <v>261</v>
      </c>
      <c r="K1280" s="11" t="s">
        <v>2960</v>
      </c>
      <c r="L1280" s="11">
        <v>2</v>
      </c>
    </row>
    <row r="1281" spans="1:12">
      <c r="A1281" s="11" t="s">
        <v>2531</v>
      </c>
      <c r="D1281" s="11" t="s">
        <v>260</v>
      </c>
      <c r="E1281" s="19" t="s">
        <v>2751</v>
      </c>
      <c r="F1281" s="10">
        <v>42036</v>
      </c>
      <c r="G1281" s="10">
        <v>44958</v>
      </c>
      <c r="H1281" s="11">
        <v>9</v>
      </c>
      <c r="I1281" s="20" t="s">
        <v>259</v>
      </c>
      <c r="J1281" s="11" t="s">
        <v>261</v>
      </c>
      <c r="K1281" s="11" t="s">
        <v>2960</v>
      </c>
      <c r="L1281" s="11">
        <v>2</v>
      </c>
    </row>
    <row r="1282" spans="1:12">
      <c r="A1282" s="11" t="s">
        <v>2532</v>
      </c>
      <c r="D1282" s="11" t="s">
        <v>260</v>
      </c>
      <c r="E1282" s="19" t="s">
        <v>2752</v>
      </c>
      <c r="F1282" s="10">
        <v>42036</v>
      </c>
      <c r="G1282" s="10">
        <v>44958</v>
      </c>
      <c r="H1282" s="11">
        <v>9</v>
      </c>
      <c r="I1282" s="20" t="s">
        <v>259</v>
      </c>
      <c r="J1282" s="11" t="s">
        <v>261</v>
      </c>
      <c r="K1282" s="11" t="s">
        <v>2960</v>
      </c>
      <c r="L1282" s="11">
        <v>2</v>
      </c>
    </row>
    <row r="1283" spans="1:12">
      <c r="A1283" s="11" t="s">
        <v>2533</v>
      </c>
      <c r="D1283" s="11" t="s">
        <v>260</v>
      </c>
      <c r="E1283" s="19" t="s">
        <v>2753</v>
      </c>
      <c r="F1283" s="10">
        <v>42036</v>
      </c>
      <c r="G1283" s="10">
        <v>44958</v>
      </c>
      <c r="H1283" s="11">
        <v>9</v>
      </c>
      <c r="I1283" s="20" t="s">
        <v>259</v>
      </c>
      <c r="J1283" s="11" t="s">
        <v>261</v>
      </c>
      <c r="K1283" s="11" t="s">
        <v>2960</v>
      </c>
      <c r="L1283" s="11">
        <v>2</v>
      </c>
    </row>
    <row r="1284" spans="1:12">
      <c r="A1284" s="11" t="s">
        <v>2534</v>
      </c>
      <c r="D1284" s="11" t="s">
        <v>260</v>
      </c>
      <c r="E1284" s="19" t="s">
        <v>2754</v>
      </c>
      <c r="F1284" s="10">
        <v>42036</v>
      </c>
      <c r="G1284" s="10">
        <v>44958</v>
      </c>
      <c r="H1284" s="11">
        <v>9</v>
      </c>
      <c r="I1284" s="20" t="s">
        <v>259</v>
      </c>
      <c r="J1284" s="11" t="s">
        <v>261</v>
      </c>
      <c r="K1284" s="11" t="s">
        <v>2960</v>
      </c>
      <c r="L1284" s="11">
        <v>2</v>
      </c>
    </row>
    <row r="1285" spans="1:12">
      <c r="A1285" s="11" t="s">
        <v>2535</v>
      </c>
      <c r="D1285" s="11" t="s">
        <v>260</v>
      </c>
      <c r="E1285" s="19" t="s">
        <v>2755</v>
      </c>
      <c r="F1285" s="10">
        <v>42036</v>
      </c>
      <c r="G1285" s="10">
        <v>44958</v>
      </c>
      <c r="H1285" s="11">
        <v>9</v>
      </c>
      <c r="I1285" s="20" t="s">
        <v>259</v>
      </c>
      <c r="J1285" s="11" t="s">
        <v>261</v>
      </c>
      <c r="K1285" s="11" t="s">
        <v>2960</v>
      </c>
      <c r="L1285" s="11">
        <v>2</v>
      </c>
    </row>
    <row r="1286" spans="1:12">
      <c r="A1286" s="11" t="s">
        <v>2536</v>
      </c>
      <c r="D1286" s="11" t="s">
        <v>260</v>
      </c>
      <c r="E1286" s="19" t="s">
        <v>2756</v>
      </c>
      <c r="F1286" s="10">
        <v>42036</v>
      </c>
      <c r="G1286" s="10">
        <v>44958</v>
      </c>
      <c r="H1286" s="11">
        <v>9</v>
      </c>
      <c r="I1286" s="20" t="s">
        <v>259</v>
      </c>
      <c r="J1286" s="11" t="s">
        <v>261</v>
      </c>
      <c r="K1286" s="11" t="s">
        <v>2960</v>
      </c>
      <c r="L1286" s="11">
        <v>2</v>
      </c>
    </row>
    <row r="1287" spans="1:12">
      <c r="A1287" s="11" t="s">
        <v>2537</v>
      </c>
      <c r="D1287" s="11" t="s">
        <v>260</v>
      </c>
      <c r="E1287" s="19" t="s">
        <v>2757</v>
      </c>
      <c r="F1287" s="10">
        <v>42036</v>
      </c>
      <c r="G1287" s="10">
        <v>44958</v>
      </c>
      <c r="H1287" s="11">
        <v>9</v>
      </c>
      <c r="I1287" s="20" t="s">
        <v>259</v>
      </c>
      <c r="J1287" s="11" t="s">
        <v>261</v>
      </c>
      <c r="K1287" s="11" t="s">
        <v>2960</v>
      </c>
      <c r="L1287" s="11">
        <v>2</v>
      </c>
    </row>
    <row r="1288" spans="1:12">
      <c r="A1288" s="11" t="s">
        <v>2538</v>
      </c>
      <c r="D1288" s="11" t="s">
        <v>260</v>
      </c>
      <c r="E1288" s="19" t="s">
        <v>2758</v>
      </c>
      <c r="F1288" s="10">
        <v>42036</v>
      </c>
      <c r="G1288" s="10">
        <v>44958</v>
      </c>
      <c r="H1288" s="11">
        <v>9</v>
      </c>
      <c r="I1288" s="20" t="s">
        <v>259</v>
      </c>
      <c r="J1288" s="11" t="s">
        <v>261</v>
      </c>
      <c r="K1288" s="11" t="s">
        <v>2960</v>
      </c>
      <c r="L1288" s="11">
        <v>2</v>
      </c>
    </row>
    <row r="1289" spans="1:12">
      <c r="A1289" s="11" t="s">
        <v>2539</v>
      </c>
      <c r="D1289" s="11" t="s">
        <v>260</v>
      </c>
      <c r="E1289" s="19" t="s">
        <v>2759</v>
      </c>
      <c r="F1289" s="10">
        <v>42036</v>
      </c>
      <c r="G1289" s="10">
        <v>44958</v>
      </c>
      <c r="H1289" s="11">
        <v>9</v>
      </c>
      <c r="I1289" s="20" t="s">
        <v>259</v>
      </c>
      <c r="J1289" s="11" t="s">
        <v>261</v>
      </c>
      <c r="K1289" s="11" t="s">
        <v>2960</v>
      </c>
      <c r="L1289" s="11">
        <v>2</v>
      </c>
    </row>
    <row r="1290" spans="1:12">
      <c r="A1290" s="11" t="s">
        <v>2540</v>
      </c>
      <c r="D1290" s="11" t="s">
        <v>260</v>
      </c>
      <c r="E1290" s="19" t="s">
        <v>2760</v>
      </c>
      <c r="F1290" s="10">
        <v>42036</v>
      </c>
      <c r="G1290" s="10">
        <v>44958</v>
      </c>
      <c r="H1290" s="11">
        <v>9</v>
      </c>
      <c r="I1290" s="20" t="s">
        <v>259</v>
      </c>
      <c r="J1290" s="11" t="s">
        <v>261</v>
      </c>
      <c r="K1290" s="11" t="s">
        <v>2960</v>
      </c>
      <c r="L1290" s="11">
        <v>2</v>
      </c>
    </row>
    <row r="1291" spans="1:12">
      <c r="A1291" s="11" t="s">
        <v>2541</v>
      </c>
      <c r="D1291" s="11" t="s">
        <v>260</v>
      </c>
      <c r="E1291" s="19" t="s">
        <v>2761</v>
      </c>
      <c r="F1291" s="10">
        <v>42036</v>
      </c>
      <c r="G1291" s="10">
        <v>44958</v>
      </c>
      <c r="H1291" s="11">
        <v>9</v>
      </c>
      <c r="I1291" s="20" t="s">
        <v>259</v>
      </c>
      <c r="J1291" s="11" t="s">
        <v>261</v>
      </c>
      <c r="K1291" s="11" t="s">
        <v>2960</v>
      </c>
      <c r="L1291" s="11">
        <v>2</v>
      </c>
    </row>
    <row r="1292" spans="1:12">
      <c r="A1292" s="11" t="s">
        <v>2542</v>
      </c>
      <c r="D1292" s="11" t="s">
        <v>260</v>
      </c>
      <c r="E1292" s="19" t="s">
        <v>2762</v>
      </c>
      <c r="F1292" s="10">
        <v>42036</v>
      </c>
      <c r="G1292" s="10">
        <v>44958</v>
      </c>
      <c r="H1292" s="11">
        <v>9</v>
      </c>
      <c r="I1292" s="20" t="s">
        <v>259</v>
      </c>
      <c r="J1292" s="11" t="s">
        <v>261</v>
      </c>
      <c r="K1292" s="11" t="s">
        <v>2960</v>
      </c>
      <c r="L1292" s="11">
        <v>2</v>
      </c>
    </row>
    <row r="1293" spans="1:12">
      <c r="A1293" s="11" t="s">
        <v>2543</v>
      </c>
      <c r="D1293" s="11" t="s">
        <v>260</v>
      </c>
      <c r="E1293" s="19" t="s">
        <v>2763</v>
      </c>
      <c r="F1293" s="10">
        <v>42036</v>
      </c>
      <c r="G1293" s="10">
        <v>44958</v>
      </c>
      <c r="H1293" s="11">
        <v>9</v>
      </c>
      <c r="I1293" s="20" t="s">
        <v>259</v>
      </c>
      <c r="J1293" s="11" t="s">
        <v>261</v>
      </c>
      <c r="K1293" s="11" t="s">
        <v>2960</v>
      </c>
      <c r="L1293" s="11">
        <v>2</v>
      </c>
    </row>
    <row r="1294" spans="1:12">
      <c r="A1294" s="11" t="s">
        <v>2544</v>
      </c>
      <c r="D1294" s="11" t="s">
        <v>260</v>
      </c>
      <c r="E1294" s="19" t="s">
        <v>2764</v>
      </c>
      <c r="F1294" s="10">
        <v>42036</v>
      </c>
      <c r="G1294" s="10">
        <v>44958</v>
      </c>
      <c r="H1294" s="11">
        <v>9</v>
      </c>
      <c r="I1294" s="20" t="s">
        <v>259</v>
      </c>
      <c r="J1294" s="11" t="s">
        <v>261</v>
      </c>
      <c r="K1294" s="11" t="s">
        <v>2960</v>
      </c>
      <c r="L1294" s="11">
        <v>2</v>
      </c>
    </row>
    <row r="1295" spans="1:12">
      <c r="A1295" s="11" t="s">
        <v>2545</v>
      </c>
      <c r="D1295" s="11" t="s">
        <v>260</v>
      </c>
      <c r="E1295" s="19" t="s">
        <v>2765</v>
      </c>
      <c r="F1295" s="10">
        <v>42036</v>
      </c>
      <c r="G1295" s="10">
        <v>44958</v>
      </c>
      <c r="H1295" s="11">
        <v>9</v>
      </c>
      <c r="I1295" s="20" t="s">
        <v>259</v>
      </c>
      <c r="J1295" s="11" t="s">
        <v>261</v>
      </c>
      <c r="K1295" s="11" t="s">
        <v>2960</v>
      </c>
      <c r="L1295" s="11">
        <v>2</v>
      </c>
    </row>
    <row r="1296" spans="1:12">
      <c r="A1296" s="11" t="s">
        <v>2546</v>
      </c>
      <c r="D1296" s="11" t="s">
        <v>260</v>
      </c>
      <c r="E1296" s="19" t="s">
        <v>2766</v>
      </c>
      <c r="F1296" s="10">
        <v>42036</v>
      </c>
      <c r="G1296" s="10">
        <v>44958</v>
      </c>
      <c r="H1296" s="11">
        <v>9</v>
      </c>
      <c r="I1296" s="20" t="s">
        <v>259</v>
      </c>
      <c r="J1296" s="11" t="s">
        <v>261</v>
      </c>
      <c r="K1296" s="11" t="s">
        <v>2960</v>
      </c>
      <c r="L1296" s="11">
        <v>2</v>
      </c>
    </row>
    <row r="1297" spans="1:12">
      <c r="A1297" s="11" t="s">
        <v>2547</v>
      </c>
      <c r="D1297" s="11" t="s">
        <v>260</v>
      </c>
      <c r="E1297" s="19" t="s">
        <v>2767</v>
      </c>
      <c r="F1297" s="10">
        <v>42036</v>
      </c>
      <c r="G1297" s="10">
        <v>44958</v>
      </c>
      <c r="H1297" s="11">
        <v>9</v>
      </c>
      <c r="I1297" s="20" t="s">
        <v>259</v>
      </c>
      <c r="J1297" s="11" t="s">
        <v>261</v>
      </c>
      <c r="K1297" s="11" t="s">
        <v>2960</v>
      </c>
      <c r="L1297" s="11">
        <v>2</v>
      </c>
    </row>
    <row r="1298" spans="1:12">
      <c r="A1298" s="11" t="s">
        <v>2548</v>
      </c>
      <c r="D1298" s="11" t="s">
        <v>260</v>
      </c>
      <c r="E1298" s="19" t="s">
        <v>2768</v>
      </c>
      <c r="F1298" s="10">
        <v>42036</v>
      </c>
      <c r="G1298" s="10">
        <v>44958</v>
      </c>
      <c r="H1298" s="11">
        <v>9</v>
      </c>
      <c r="I1298" s="20" t="s">
        <v>259</v>
      </c>
      <c r="J1298" s="11" t="s">
        <v>261</v>
      </c>
      <c r="K1298" s="11" t="s">
        <v>2960</v>
      </c>
      <c r="L1298" s="11">
        <v>2</v>
      </c>
    </row>
    <row r="1299" spans="1:12">
      <c r="A1299" s="11" t="s">
        <v>2549</v>
      </c>
      <c r="D1299" s="11" t="s">
        <v>260</v>
      </c>
      <c r="E1299" s="19" t="s">
        <v>2769</v>
      </c>
      <c r="F1299" s="10">
        <v>42036</v>
      </c>
      <c r="G1299" s="10">
        <v>44958</v>
      </c>
      <c r="H1299" s="11">
        <v>9</v>
      </c>
      <c r="I1299" s="20" t="s">
        <v>259</v>
      </c>
      <c r="J1299" s="11" t="s">
        <v>261</v>
      </c>
      <c r="K1299" s="11" t="s">
        <v>2960</v>
      </c>
      <c r="L1299" s="11">
        <v>2</v>
      </c>
    </row>
    <row r="1300" spans="1:12">
      <c r="A1300" s="11" t="s">
        <v>2550</v>
      </c>
      <c r="D1300" s="11" t="s">
        <v>260</v>
      </c>
      <c r="E1300" s="19" t="s">
        <v>2770</v>
      </c>
      <c r="F1300" s="10">
        <v>42036</v>
      </c>
      <c r="G1300" s="10">
        <v>44958</v>
      </c>
      <c r="H1300" s="11">
        <v>9</v>
      </c>
      <c r="I1300" s="20" t="s">
        <v>259</v>
      </c>
      <c r="J1300" s="11" t="s">
        <v>261</v>
      </c>
      <c r="K1300" s="11" t="s">
        <v>2960</v>
      </c>
      <c r="L1300" s="11">
        <v>2</v>
      </c>
    </row>
    <row r="1301" spans="1:12">
      <c r="A1301" s="11" t="s">
        <v>2551</v>
      </c>
      <c r="D1301" s="11" t="s">
        <v>260</v>
      </c>
      <c r="E1301" s="19" t="s">
        <v>2771</v>
      </c>
      <c r="F1301" s="10">
        <v>42036</v>
      </c>
      <c r="G1301" s="10">
        <v>44958</v>
      </c>
      <c r="H1301" s="11">
        <v>9</v>
      </c>
      <c r="I1301" s="20" t="s">
        <v>259</v>
      </c>
      <c r="J1301" s="11" t="s">
        <v>261</v>
      </c>
      <c r="K1301" s="11" t="s">
        <v>2960</v>
      </c>
      <c r="L1301" s="11">
        <v>2</v>
      </c>
    </row>
    <row r="1302" spans="1:12">
      <c r="A1302" s="11" t="s">
        <v>2552</v>
      </c>
      <c r="D1302" s="11" t="s">
        <v>260</v>
      </c>
      <c r="E1302" s="19" t="s">
        <v>2772</v>
      </c>
      <c r="F1302" s="10">
        <v>42036</v>
      </c>
      <c r="G1302" s="10">
        <v>44958</v>
      </c>
      <c r="H1302" s="11">
        <v>9</v>
      </c>
      <c r="I1302" s="20" t="s">
        <v>259</v>
      </c>
      <c r="J1302" s="11" t="s">
        <v>261</v>
      </c>
      <c r="K1302" s="11" t="s">
        <v>2960</v>
      </c>
      <c r="L1302" s="11">
        <v>2</v>
      </c>
    </row>
    <row r="1303" spans="1:12">
      <c r="A1303" s="11" t="s">
        <v>2553</v>
      </c>
      <c r="D1303" s="11" t="s">
        <v>260</v>
      </c>
      <c r="E1303" s="19" t="s">
        <v>2773</v>
      </c>
      <c r="F1303" s="10">
        <v>42036</v>
      </c>
      <c r="G1303" s="10">
        <v>44958</v>
      </c>
      <c r="H1303" s="11">
        <v>9</v>
      </c>
      <c r="I1303" s="20" t="s">
        <v>259</v>
      </c>
      <c r="J1303" s="11" t="s">
        <v>261</v>
      </c>
      <c r="K1303" s="11" t="s">
        <v>2960</v>
      </c>
      <c r="L1303" s="11">
        <v>2</v>
      </c>
    </row>
    <row r="1304" spans="1:12">
      <c r="A1304" s="11" t="s">
        <v>2554</v>
      </c>
      <c r="D1304" s="11" t="s">
        <v>260</v>
      </c>
      <c r="E1304" s="19" t="s">
        <v>2774</v>
      </c>
      <c r="F1304" s="10">
        <v>42036</v>
      </c>
      <c r="G1304" s="10">
        <v>44958</v>
      </c>
      <c r="H1304" s="11">
        <v>9</v>
      </c>
      <c r="I1304" s="20" t="s">
        <v>259</v>
      </c>
      <c r="J1304" s="11" t="s">
        <v>261</v>
      </c>
      <c r="K1304" s="11" t="s">
        <v>2960</v>
      </c>
      <c r="L1304" s="11">
        <v>2</v>
      </c>
    </row>
    <row r="1305" spans="1:12">
      <c r="A1305" s="11" t="s">
        <v>2555</v>
      </c>
      <c r="D1305" s="11" t="s">
        <v>260</v>
      </c>
      <c r="E1305" s="19" t="s">
        <v>2775</v>
      </c>
      <c r="F1305" s="10">
        <v>42036</v>
      </c>
      <c r="G1305" s="10">
        <v>44958</v>
      </c>
      <c r="H1305" s="11">
        <v>9</v>
      </c>
      <c r="I1305" s="20" t="s">
        <v>259</v>
      </c>
      <c r="J1305" s="11" t="s">
        <v>261</v>
      </c>
      <c r="K1305" s="11" t="s">
        <v>2960</v>
      </c>
      <c r="L1305" s="11">
        <v>2</v>
      </c>
    </row>
    <row r="1306" spans="1:12">
      <c r="A1306" s="11" t="s">
        <v>2556</v>
      </c>
      <c r="D1306" s="11" t="s">
        <v>260</v>
      </c>
      <c r="E1306" s="19" t="s">
        <v>2776</v>
      </c>
      <c r="F1306" s="10">
        <v>42036</v>
      </c>
      <c r="G1306" s="10">
        <v>44958</v>
      </c>
      <c r="H1306" s="11">
        <v>9</v>
      </c>
      <c r="I1306" s="20" t="s">
        <v>259</v>
      </c>
      <c r="J1306" s="11" t="s">
        <v>261</v>
      </c>
      <c r="K1306" s="11" t="s">
        <v>2960</v>
      </c>
      <c r="L1306" s="11">
        <v>2</v>
      </c>
    </row>
    <row r="1307" spans="1:12">
      <c r="A1307" s="11" t="s">
        <v>2557</v>
      </c>
      <c r="D1307" s="11" t="s">
        <v>260</v>
      </c>
      <c r="E1307" s="19" t="s">
        <v>2777</v>
      </c>
      <c r="F1307" s="10">
        <v>42036</v>
      </c>
      <c r="G1307" s="10">
        <v>44958</v>
      </c>
      <c r="H1307" s="11">
        <v>9</v>
      </c>
      <c r="I1307" s="20" t="s">
        <v>259</v>
      </c>
      <c r="J1307" s="11" t="s">
        <v>261</v>
      </c>
      <c r="K1307" s="11" t="s">
        <v>2960</v>
      </c>
      <c r="L1307" s="11">
        <v>2</v>
      </c>
    </row>
    <row r="1308" spans="1:12">
      <c r="A1308" s="11" t="s">
        <v>2558</v>
      </c>
      <c r="D1308" s="11" t="s">
        <v>260</v>
      </c>
      <c r="E1308" s="19" t="s">
        <v>2778</v>
      </c>
      <c r="F1308" s="10">
        <v>42036</v>
      </c>
      <c r="G1308" s="10">
        <v>44958</v>
      </c>
      <c r="H1308" s="11">
        <v>9</v>
      </c>
      <c r="I1308" s="20" t="s">
        <v>259</v>
      </c>
      <c r="J1308" s="11" t="s">
        <v>261</v>
      </c>
      <c r="K1308" s="11" t="s">
        <v>2960</v>
      </c>
      <c r="L1308" s="11">
        <v>2</v>
      </c>
    </row>
    <row r="1309" spans="1:12">
      <c r="A1309" s="11" t="s">
        <v>2559</v>
      </c>
      <c r="D1309" s="11" t="s">
        <v>260</v>
      </c>
      <c r="E1309" s="19" t="s">
        <v>2779</v>
      </c>
      <c r="F1309" s="10">
        <v>42036</v>
      </c>
      <c r="G1309" s="10">
        <v>44958</v>
      </c>
      <c r="H1309" s="11">
        <v>9</v>
      </c>
      <c r="I1309" s="20" t="s">
        <v>259</v>
      </c>
      <c r="J1309" s="11" t="s">
        <v>261</v>
      </c>
      <c r="K1309" s="11" t="s">
        <v>2960</v>
      </c>
      <c r="L1309" s="11">
        <v>2</v>
      </c>
    </row>
    <row r="1310" spans="1:12">
      <c r="A1310" s="11" t="s">
        <v>2560</v>
      </c>
      <c r="D1310" s="11" t="s">
        <v>260</v>
      </c>
      <c r="E1310" s="19" t="s">
        <v>2780</v>
      </c>
      <c r="F1310" s="10">
        <v>42036</v>
      </c>
      <c r="G1310" s="10">
        <v>44958</v>
      </c>
      <c r="H1310" s="11">
        <v>9</v>
      </c>
      <c r="I1310" s="20" t="s">
        <v>259</v>
      </c>
      <c r="J1310" s="11" t="s">
        <v>261</v>
      </c>
      <c r="K1310" s="11" t="s">
        <v>2960</v>
      </c>
      <c r="L1310" s="11">
        <v>2</v>
      </c>
    </row>
    <row r="1311" spans="1:12">
      <c r="A1311" s="11" t="s">
        <v>2561</v>
      </c>
      <c r="D1311" s="11" t="s">
        <v>260</v>
      </c>
      <c r="E1311" s="19" t="s">
        <v>2781</v>
      </c>
      <c r="F1311" s="10">
        <v>42036</v>
      </c>
      <c r="G1311" s="10">
        <v>44958</v>
      </c>
      <c r="H1311" s="11">
        <v>9</v>
      </c>
      <c r="I1311" s="20" t="s">
        <v>259</v>
      </c>
      <c r="J1311" s="11" t="s">
        <v>261</v>
      </c>
      <c r="K1311" s="11" t="s">
        <v>2960</v>
      </c>
      <c r="L1311" s="11">
        <v>2</v>
      </c>
    </row>
    <row r="1312" spans="1:12">
      <c r="A1312" s="11" t="s">
        <v>2562</v>
      </c>
      <c r="D1312" s="11" t="s">
        <v>260</v>
      </c>
      <c r="E1312" s="19" t="s">
        <v>2782</v>
      </c>
      <c r="F1312" s="10">
        <v>42036</v>
      </c>
      <c r="G1312" s="10">
        <v>44958</v>
      </c>
      <c r="H1312" s="11">
        <v>9</v>
      </c>
      <c r="I1312" s="20" t="s">
        <v>259</v>
      </c>
      <c r="J1312" s="11" t="s">
        <v>261</v>
      </c>
      <c r="K1312" s="11" t="s">
        <v>2960</v>
      </c>
      <c r="L1312" s="11">
        <v>2</v>
      </c>
    </row>
    <row r="1313" spans="1:12">
      <c r="A1313" s="11" t="s">
        <v>2563</v>
      </c>
      <c r="D1313" s="11" t="s">
        <v>260</v>
      </c>
      <c r="E1313" s="19" t="s">
        <v>2783</v>
      </c>
      <c r="F1313" s="10">
        <v>42036</v>
      </c>
      <c r="G1313" s="10">
        <v>44958</v>
      </c>
      <c r="H1313" s="11">
        <v>9</v>
      </c>
      <c r="I1313" s="20" t="s">
        <v>259</v>
      </c>
      <c r="J1313" s="11" t="s">
        <v>261</v>
      </c>
      <c r="K1313" s="11" t="s">
        <v>2960</v>
      </c>
      <c r="L1313" s="11">
        <v>2</v>
      </c>
    </row>
    <row r="1314" spans="1:12">
      <c r="A1314" s="11" t="s">
        <v>2564</v>
      </c>
      <c r="D1314" s="11" t="s">
        <v>260</v>
      </c>
      <c r="E1314" s="19" t="s">
        <v>2784</v>
      </c>
      <c r="F1314" s="10">
        <v>42036</v>
      </c>
      <c r="G1314" s="10">
        <v>44958</v>
      </c>
      <c r="H1314" s="11">
        <v>9</v>
      </c>
      <c r="I1314" s="20" t="s">
        <v>259</v>
      </c>
      <c r="J1314" s="11" t="s">
        <v>261</v>
      </c>
      <c r="K1314" s="11" t="s">
        <v>2960</v>
      </c>
      <c r="L1314" s="11">
        <v>2</v>
      </c>
    </row>
    <row r="1315" spans="1:12">
      <c r="A1315" s="11" t="s">
        <v>2565</v>
      </c>
      <c r="D1315" s="11" t="s">
        <v>260</v>
      </c>
      <c r="E1315" s="19" t="s">
        <v>2785</v>
      </c>
      <c r="F1315" s="10">
        <v>42036</v>
      </c>
      <c r="G1315" s="10">
        <v>44958</v>
      </c>
      <c r="H1315" s="11">
        <v>9</v>
      </c>
      <c r="I1315" s="20" t="s">
        <v>259</v>
      </c>
      <c r="J1315" s="11" t="s">
        <v>261</v>
      </c>
      <c r="K1315" s="11" t="s">
        <v>2960</v>
      </c>
      <c r="L1315" s="11">
        <v>2</v>
      </c>
    </row>
    <row r="1316" spans="1:12">
      <c r="A1316" s="11" t="s">
        <v>2566</v>
      </c>
      <c r="D1316" s="11" t="s">
        <v>260</v>
      </c>
      <c r="E1316" s="19" t="s">
        <v>2786</v>
      </c>
      <c r="F1316" s="10">
        <v>42036</v>
      </c>
      <c r="G1316" s="10">
        <v>44958</v>
      </c>
      <c r="H1316" s="11">
        <v>9</v>
      </c>
      <c r="I1316" s="20" t="s">
        <v>259</v>
      </c>
      <c r="J1316" s="11" t="s">
        <v>261</v>
      </c>
      <c r="K1316" s="11" t="s">
        <v>2960</v>
      </c>
      <c r="L1316" s="11">
        <v>2</v>
      </c>
    </row>
    <row r="1317" spans="1:12">
      <c r="A1317" s="11" t="s">
        <v>2567</v>
      </c>
      <c r="D1317" s="11" t="s">
        <v>260</v>
      </c>
      <c r="E1317" s="19" t="s">
        <v>2787</v>
      </c>
      <c r="F1317" s="10">
        <v>42036</v>
      </c>
      <c r="G1317" s="10">
        <v>44958</v>
      </c>
      <c r="H1317" s="11">
        <v>9</v>
      </c>
      <c r="I1317" s="20" t="s">
        <v>259</v>
      </c>
      <c r="J1317" s="11" t="s">
        <v>261</v>
      </c>
      <c r="K1317" s="11" t="s">
        <v>2960</v>
      </c>
      <c r="L1317" s="11">
        <v>2</v>
      </c>
    </row>
    <row r="1318" spans="1:12">
      <c r="A1318" s="11" t="s">
        <v>2568</v>
      </c>
      <c r="D1318" s="11" t="s">
        <v>260</v>
      </c>
      <c r="E1318" s="19" t="s">
        <v>2788</v>
      </c>
      <c r="F1318" s="10">
        <v>42036</v>
      </c>
      <c r="G1318" s="10">
        <v>44958</v>
      </c>
      <c r="H1318" s="11">
        <v>9</v>
      </c>
      <c r="I1318" s="20" t="s">
        <v>259</v>
      </c>
      <c r="J1318" s="11" t="s">
        <v>261</v>
      </c>
      <c r="K1318" s="11" t="s">
        <v>2960</v>
      </c>
      <c r="L1318" s="11">
        <v>2</v>
      </c>
    </row>
    <row r="1319" spans="1:12">
      <c r="A1319" s="11" t="s">
        <v>2569</v>
      </c>
      <c r="D1319" s="11" t="s">
        <v>260</v>
      </c>
      <c r="E1319" s="19" t="s">
        <v>2789</v>
      </c>
      <c r="F1319" s="10">
        <v>42036</v>
      </c>
      <c r="G1319" s="10">
        <v>44958</v>
      </c>
      <c r="H1319" s="11">
        <v>9</v>
      </c>
      <c r="I1319" s="20" t="s">
        <v>259</v>
      </c>
      <c r="J1319" s="11" t="s">
        <v>261</v>
      </c>
      <c r="K1319" s="11" t="s">
        <v>2960</v>
      </c>
      <c r="L1319" s="11">
        <v>2</v>
      </c>
    </row>
    <row r="1320" spans="1:12">
      <c r="A1320" s="11" t="s">
        <v>2570</v>
      </c>
      <c r="D1320" s="11" t="s">
        <v>260</v>
      </c>
      <c r="E1320" s="19" t="s">
        <v>2790</v>
      </c>
      <c r="F1320" s="10">
        <v>42036</v>
      </c>
      <c r="G1320" s="10">
        <v>44958</v>
      </c>
      <c r="H1320" s="11">
        <v>9</v>
      </c>
      <c r="I1320" s="20" t="s">
        <v>259</v>
      </c>
      <c r="J1320" s="11" t="s">
        <v>261</v>
      </c>
      <c r="K1320" s="11" t="s">
        <v>2960</v>
      </c>
      <c r="L1320" s="11">
        <v>2</v>
      </c>
    </row>
    <row r="1321" spans="1:12">
      <c r="A1321" s="11" t="s">
        <v>2571</v>
      </c>
      <c r="D1321" s="11" t="s">
        <v>260</v>
      </c>
      <c r="E1321" s="19" t="s">
        <v>2791</v>
      </c>
      <c r="F1321" s="10">
        <v>42036</v>
      </c>
      <c r="G1321" s="10">
        <v>44958</v>
      </c>
      <c r="H1321" s="11">
        <v>9</v>
      </c>
      <c r="I1321" s="20" t="s">
        <v>259</v>
      </c>
      <c r="J1321" s="11" t="s">
        <v>261</v>
      </c>
      <c r="K1321" s="11" t="s">
        <v>2960</v>
      </c>
      <c r="L1321" s="11">
        <v>2</v>
      </c>
    </row>
    <row r="1322" spans="1:12">
      <c r="A1322" s="11" t="s">
        <v>2572</v>
      </c>
      <c r="D1322" s="11" t="s">
        <v>260</v>
      </c>
      <c r="E1322" s="19" t="s">
        <v>2792</v>
      </c>
      <c r="F1322" s="10">
        <v>42036</v>
      </c>
      <c r="G1322" s="10">
        <v>44958</v>
      </c>
      <c r="H1322" s="11">
        <v>9</v>
      </c>
      <c r="I1322" s="20" t="s">
        <v>259</v>
      </c>
      <c r="J1322" s="11" t="s">
        <v>261</v>
      </c>
      <c r="K1322" s="11" t="s">
        <v>2960</v>
      </c>
      <c r="L1322" s="11">
        <v>2</v>
      </c>
    </row>
    <row r="1323" spans="1:12">
      <c r="A1323" s="11" t="s">
        <v>2573</v>
      </c>
      <c r="D1323" s="11" t="s">
        <v>260</v>
      </c>
      <c r="E1323" s="19" t="s">
        <v>2793</v>
      </c>
      <c r="F1323" s="10">
        <v>42036</v>
      </c>
      <c r="G1323" s="10">
        <v>44958</v>
      </c>
      <c r="H1323" s="11">
        <v>9</v>
      </c>
      <c r="I1323" s="20" t="s">
        <v>259</v>
      </c>
      <c r="J1323" s="11" t="s">
        <v>261</v>
      </c>
      <c r="K1323" s="11" t="s">
        <v>2960</v>
      </c>
      <c r="L1323" s="11">
        <v>2</v>
      </c>
    </row>
    <row r="1324" spans="1:12">
      <c r="A1324" s="11" t="s">
        <v>2574</v>
      </c>
      <c r="D1324" s="11" t="s">
        <v>260</v>
      </c>
      <c r="E1324" s="19" t="s">
        <v>2794</v>
      </c>
      <c r="F1324" s="10">
        <v>42036</v>
      </c>
      <c r="G1324" s="10">
        <v>44958</v>
      </c>
      <c r="H1324" s="11">
        <v>9</v>
      </c>
      <c r="I1324" s="20" t="s">
        <v>259</v>
      </c>
      <c r="J1324" s="11" t="s">
        <v>261</v>
      </c>
      <c r="K1324" s="11" t="s">
        <v>2960</v>
      </c>
      <c r="L1324" s="11">
        <v>2</v>
      </c>
    </row>
    <row r="1325" spans="1:12">
      <c r="A1325" s="11" t="s">
        <v>2575</v>
      </c>
      <c r="D1325" s="11" t="s">
        <v>260</v>
      </c>
      <c r="E1325" s="19" t="s">
        <v>2795</v>
      </c>
      <c r="F1325" s="10">
        <v>42036</v>
      </c>
      <c r="G1325" s="10">
        <v>44958</v>
      </c>
      <c r="H1325" s="11">
        <v>9</v>
      </c>
      <c r="I1325" s="20" t="s">
        <v>259</v>
      </c>
      <c r="J1325" s="11" t="s">
        <v>261</v>
      </c>
      <c r="K1325" s="11" t="s">
        <v>2960</v>
      </c>
      <c r="L1325" s="11">
        <v>2</v>
      </c>
    </row>
    <row r="1326" spans="1:12">
      <c r="A1326" s="11" t="s">
        <v>2576</v>
      </c>
      <c r="D1326" s="11" t="s">
        <v>260</v>
      </c>
      <c r="E1326" s="19" t="s">
        <v>2796</v>
      </c>
      <c r="F1326" s="10">
        <v>42036</v>
      </c>
      <c r="G1326" s="10">
        <v>44958</v>
      </c>
      <c r="H1326" s="11">
        <v>9</v>
      </c>
      <c r="I1326" s="20" t="s">
        <v>259</v>
      </c>
      <c r="J1326" s="11" t="s">
        <v>261</v>
      </c>
      <c r="K1326" s="11" t="s">
        <v>2960</v>
      </c>
      <c r="L1326" s="11">
        <v>2</v>
      </c>
    </row>
    <row r="1327" spans="1:12">
      <c r="A1327" s="11" t="s">
        <v>2577</v>
      </c>
      <c r="D1327" s="11" t="s">
        <v>260</v>
      </c>
      <c r="E1327" s="19" t="s">
        <v>2797</v>
      </c>
      <c r="F1327" s="10">
        <v>42036</v>
      </c>
      <c r="G1327" s="10">
        <v>44958</v>
      </c>
      <c r="H1327" s="11">
        <v>9</v>
      </c>
      <c r="I1327" s="20" t="s">
        <v>259</v>
      </c>
      <c r="J1327" s="11" t="s">
        <v>261</v>
      </c>
      <c r="K1327" s="11" t="s">
        <v>2960</v>
      </c>
      <c r="L1327" s="11">
        <v>2</v>
      </c>
    </row>
    <row r="1328" spans="1:12">
      <c r="A1328" s="11" t="s">
        <v>2578</v>
      </c>
      <c r="D1328" s="11" t="s">
        <v>260</v>
      </c>
      <c r="E1328" s="19" t="s">
        <v>2798</v>
      </c>
      <c r="F1328" s="10">
        <v>42036</v>
      </c>
      <c r="G1328" s="10">
        <v>44958</v>
      </c>
      <c r="H1328" s="11">
        <v>9</v>
      </c>
      <c r="I1328" s="20" t="s">
        <v>259</v>
      </c>
      <c r="J1328" s="11" t="s">
        <v>261</v>
      </c>
      <c r="K1328" s="11" t="s">
        <v>2960</v>
      </c>
      <c r="L1328" s="11">
        <v>2</v>
      </c>
    </row>
    <row r="1329" spans="1:12">
      <c r="A1329" s="11" t="s">
        <v>2579</v>
      </c>
      <c r="D1329" s="11" t="s">
        <v>260</v>
      </c>
      <c r="E1329" s="19" t="s">
        <v>2799</v>
      </c>
      <c r="F1329" s="10">
        <v>42036</v>
      </c>
      <c r="G1329" s="10">
        <v>44958</v>
      </c>
      <c r="H1329" s="11">
        <v>9</v>
      </c>
      <c r="I1329" s="20" t="s">
        <v>259</v>
      </c>
      <c r="J1329" s="11" t="s">
        <v>261</v>
      </c>
      <c r="K1329" s="11" t="s">
        <v>2960</v>
      </c>
      <c r="L1329" s="11">
        <v>2</v>
      </c>
    </row>
    <row r="1330" spans="1:12">
      <c r="A1330" s="11" t="s">
        <v>2580</v>
      </c>
      <c r="D1330" s="11" t="s">
        <v>260</v>
      </c>
      <c r="E1330" s="19" t="s">
        <v>2800</v>
      </c>
      <c r="F1330" s="10">
        <v>42036</v>
      </c>
      <c r="G1330" s="10">
        <v>44958</v>
      </c>
      <c r="H1330" s="11">
        <v>9</v>
      </c>
      <c r="I1330" s="20" t="s">
        <v>259</v>
      </c>
      <c r="J1330" s="11" t="s">
        <v>261</v>
      </c>
      <c r="K1330" s="11" t="s">
        <v>2960</v>
      </c>
      <c r="L1330" s="11">
        <v>2</v>
      </c>
    </row>
    <row r="1331" spans="1:12">
      <c r="A1331" s="11" t="s">
        <v>2581</v>
      </c>
      <c r="D1331" s="11" t="s">
        <v>260</v>
      </c>
      <c r="E1331" s="19" t="s">
        <v>2801</v>
      </c>
      <c r="F1331" s="10">
        <v>42036</v>
      </c>
      <c r="G1331" s="10">
        <v>44958</v>
      </c>
      <c r="H1331" s="11">
        <v>9</v>
      </c>
      <c r="I1331" s="20" t="s">
        <v>259</v>
      </c>
      <c r="J1331" s="11" t="s">
        <v>261</v>
      </c>
      <c r="K1331" s="11" t="s">
        <v>2960</v>
      </c>
      <c r="L1331" s="11">
        <v>2</v>
      </c>
    </row>
    <row r="1332" spans="1:12">
      <c r="A1332" s="11" t="s">
        <v>2582</v>
      </c>
      <c r="D1332" s="11" t="s">
        <v>260</v>
      </c>
      <c r="E1332" s="19" t="s">
        <v>2802</v>
      </c>
      <c r="F1332" s="10">
        <v>42036</v>
      </c>
      <c r="G1332" s="10">
        <v>44958</v>
      </c>
      <c r="H1332" s="11">
        <v>9</v>
      </c>
      <c r="I1332" s="20" t="s">
        <v>259</v>
      </c>
      <c r="J1332" s="11" t="s">
        <v>261</v>
      </c>
      <c r="K1332" s="11" t="s">
        <v>2960</v>
      </c>
      <c r="L1332" s="11">
        <v>2</v>
      </c>
    </row>
    <row r="1333" spans="1:12">
      <c r="A1333" s="11" t="s">
        <v>2583</v>
      </c>
      <c r="D1333" s="11" t="s">
        <v>260</v>
      </c>
      <c r="E1333" s="19" t="s">
        <v>2803</v>
      </c>
      <c r="F1333" s="10">
        <v>42036</v>
      </c>
      <c r="G1333" s="10">
        <v>44958</v>
      </c>
      <c r="H1333" s="11">
        <v>9</v>
      </c>
      <c r="I1333" s="20" t="s">
        <v>259</v>
      </c>
      <c r="J1333" s="11" t="s">
        <v>261</v>
      </c>
      <c r="K1333" s="11" t="s">
        <v>2960</v>
      </c>
      <c r="L1333" s="11">
        <v>2</v>
      </c>
    </row>
    <row r="1334" spans="1:12">
      <c r="A1334" s="11" t="s">
        <v>2584</v>
      </c>
      <c r="D1334" s="11" t="s">
        <v>260</v>
      </c>
      <c r="E1334" s="19" t="s">
        <v>2804</v>
      </c>
      <c r="F1334" s="10">
        <v>42036</v>
      </c>
      <c r="G1334" s="10">
        <v>44958</v>
      </c>
      <c r="H1334" s="11">
        <v>9</v>
      </c>
      <c r="I1334" s="20" t="s">
        <v>259</v>
      </c>
      <c r="J1334" s="11" t="s">
        <v>261</v>
      </c>
      <c r="K1334" s="11" t="s">
        <v>2960</v>
      </c>
      <c r="L1334" s="11">
        <v>2</v>
      </c>
    </row>
    <row r="1335" spans="1:12">
      <c r="A1335" s="11" t="s">
        <v>2585</v>
      </c>
      <c r="D1335" s="11" t="s">
        <v>260</v>
      </c>
      <c r="E1335" s="19" t="s">
        <v>2805</v>
      </c>
      <c r="F1335" s="10">
        <v>42036</v>
      </c>
      <c r="G1335" s="10">
        <v>44958</v>
      </c>
      <c r="H1335" s="11">
        <v>9</v>
      </c>
      <c r="I1335" s="20" t="s">
        <v>259</v>
      </c>
      <c r="J1335" s="11" t="s">
        <v>261</v>
      </c>
      <c r="K1335" s="11" t="s">
        <v>2960</v>
      </c>
      <c r="L1335" s="11">
        <v>2</v>
      </c>
    </row>
    <row r="1336" spans="1:12">
      <c r="A1336" s="11" t="s">
        <v>2586</v>
      </c>
      <c r="D1336" s="11" t="s">
        <v>260</v>
      </c>
      <c r="E1336" s="19" t="s">
        <v>2806</v>
      </c>
      <c r="F1336" s="10">
        <v>42036</v>
      </c>
      <c r="G1336" s="10">
        <v>44958</v>
      </c>
      <c r="H1336" s="11">
        <v>9</v>
      </c>
      <c r="I1336" s="20" t="s">
        <v>259</v>
      </c>
      <c r="J1336" s="11" t="s">
        <v>261</v>
      </c>
      <c r="K1336" s="11" t="s">
        <v>2960</v>
      </c>
      <c r="L1336" s="11">
        <v>2</v>
      </c>
    </row>
    <row r="1337" spans="1:12">
      <c r="A1337" s="11" t="s">
        <v>2587</v>
      </c>
      <c r="D1337" s="11" t="s">
        <v>260</v>
      </c>
      <c r="E1337" s="19" t="s">
        <v>2807</v>
      </c>
      <c r="F1337" s="10">
        <v>42036</v>
      </c>
      <c r="G1337" s="10">
        <v>44958</v>
      </c>
      <c r="H1337" s="11">
        <v>9</v>
      </c>
      <c r="I1337" s="20" t="s">
        <v>259</v>
      </c>
      <c r="J1337" s="11" t="s">
        <v>261</v>
      </c>
      <c r="K1337" s="11" t="s">
        <v>2960</v>
      </c>
      <c r="L1337" s="11">
        <v>2</v>
      </c>
    </row>
    <row r="1338" spans="1:12">
      <c r="A1338" s="11" t="s">
        <v>2588</v>
      </c>
      <c r="D1338" s="11" t="s">
        <v>260</v>
      </c>
      <c r="E1338" s="19" t="s">
        <v>2808</v>
      </c>
      <c r="F1338" s="10">
        <v>42036</v>
      </c>
      <c r="G1338" s="10">
        <v>44958</v>
      </c>
      <c r="H1338" s="11">
        <v>9</v>
      </c>
      <c r="I1338" s="20" t="s">
        <v>259</v>
      </c>
      <c r="J1338" s="11" t="s">
        <v>261</v>
      </c>
      <c r="K1338" s="11" t="s">
        <v>2960</v>
      </c>
      <c r="L1338" s="11">
        <v>2</v>
      </c>
    </row>
    <row r="1339" spans="1:12">
      <c r="A1339" s="11" t="s">
        <v>2589</v>
      </c>
      <c r="D1339" s="11" t="s">
        <v>260</v>
      </c>
      <c r="E1339" s="19" t="s">
        <v>2809</v>
      </c>
      <c r="F1339" s="10">
        <v>42036</v>
      </c>
      <c r="G1339" s="10">
        <v>44958</v>
      </c>
      <c r="H1339" s="11">
        <v>9</v>
      </c>
      <c r="I1339" s="20" t="s">
        <v>259</v>
      </c>
      <c r="J1339" s="11" t="s">
        <v>261</v>
      </c>
      <c r="K1339" s="11" t="s">
        <v>2960</v>
      </c>
      <c r="L1339" s="11">
        <v>2</v>
      </c>
    </row>
    <row r="1340" spans="1:12">
      <c r="A1340" s="11" t="s">
        <v>2590</v>
      </c>
      <c r="D1340" s="11" t="s">
        <v>260</v>
      </c>
      <c r="E1340" s="19" t="s">
        <v>2810</v>
      </c>
      <c r="F1340" s="10">
        <v>42036</v>
      </c>
      <c r="G1340" s="10">
        <v>44958</v>
      </c>
      <c r="H1340" s="11">
        <v>9</v>
      </c>
      <c r="I1340" s="20" t="s">
        <v>259</v>
      </c>
      <c r="J1340" s="11" t="s">
        <v>261</v>
      </c>
      <c r="K1340" s="11" t="s">
        <v>2960</v>
      </c>
      <c r="L1340" s="11">
        <v>2</v>
      </c>
    </row>
    <row r="1341" spans="1:12">
      <c r="A1341" s="11" t="s">
        <v>2591</v>
      </c>
      <c r="D1341" s="11" t="s">
        <v>260</v>
      </c>
      <c r="E1341" s="19" t="s">
        <v>2811</v>
      </c>
      <c r="F1341" s="10">
        <v>42036</v>
      </c>
      <c r="G1341" s="10">
        <v>44958</v>
      </c>
      <c r="H1341" s="11">
        <v>9</v>
      </c>
      <c r="I1341" s="20" t="s">
        <v>259</v>
      </c>
      <c r="J1341" s="11" t="s">
        <v>261</v>
      </c>
      <c r="K1341" s="11" t="s">
        <v>2960</v>
      </c>
      <c r="L1341" s="11">
        <v>2</v>
      </c>
    </row>
    <row r="1342" spans="1:12">
      <c r="A1342" s="11" t="s">
        <v>2592</v>
      </c>
      <c r="D1342" s="11" t="s">
        <v>260</v>
      </c>
      <c r="E1342" s="19" t="s">
        <v>2812</v>
      </c>
      <c r="F1342" s="10">
        <v>42036</v>
      </c>
      <c r="G1342" s="10">
        <v>44958</v>
      </c>
      <c r="H1342" s="11">
        <v>9</v>
      </c>
      <c r="I1342" s="20" t="s">
        <v>259</v>
      </c>
      <c r="J1342" s="11" t="s">
        <v>261</v>
      </c>
      <c r="K1342" s="11" t="s">
        <v>2960</v>
      </c>
      <c r="L1342" s="11">
        <v>2</v>
      </c>
    </row>
    <row r="1343" spans="1:12">
      <c r="A1343" s="11" t="s">
        <v>2593</v>
      </c>
      <c r="D1343" s="11" t="s">
        <v>260</v>
      </c>
      <c r="E1343" s="19" t="s">
        <v>2813</v>
      </c>
      <c r="F1343" s="10">
        <v>42036</v>
      </c>
      <c r="G1343" s="10">
        <v>44958</v>
      </c>
      <c r="H1343" s="11">
        <v>9</v>
      </c>
      <c r="I1343" s="20" t="s">
        <v>259</v>
      </c>
      <c r="J1343" s="11" t="s">
        <v>261</v>
      </c>
      <c r="K1343" s="11" t="s">
        <v>2960</v>
      </c>
      <c r="L1343" s="11">
        <v>2</v>
      </c>
    </row>
    <row r="1344" spans="1:12">
      <c r="A1344" s="11" t="s">
        <v>2594</v>
      </c>
      <c r="D1344" s="11" t="s">
        <v>260</v>
      </c>
      <c r="E1344" s="19" t="s">
        <v>2814</v>
      </c>
      <c r="F1344" s="10">
        <v>42036</v>
      </c>
      <c r="G1344" s="10">
        <v>44958</v>
      </c>
      <c r="H1344" s="11">
        <v>9</v>
      </c>
      <c r="I1344" s="20" t="s">
        <v>259</v>
      </c>
      <c r="J1344" s="11" t="s">
        <v>261</v>
      </c>
      <c r="K1344" s="11" t="s">
        <v>2960</v>
      </c>
      <c r="L1344" s="11">
        <v>2</v>
      </c>
    </row>
    <row r="1345" spans="1:12">
      <c r="A1345" s="11" t="s">
        <v>2595</v>
      </c>
      <c r="D1345" s="11" t="s">
        <v>260</v>
      </c>
      <c r="E1345" s="19" t="s">
        <v>2815</v>
      </c>
      <c r="F1345" s="10">
        <v>42036</v>
      </c>
      <c r="G1345" s="10">
        <v>44958</v>
      </c>
      <c r="H1345" s="11">
        <v>9</v>
      </c>
      <c r="I1345" s="20" t="s">
        <v>259</v>
      </c>
      <c r="J1345" s="11" t="s">
        <v>261</v>
      </c>
      <c r="K1345" s="11" t="s">
        <v>2960</v>
      </c>
      <c r="L1345" s="11">
        <v>2</v>
      </c>
    </row>
    <row r="1346" spans="1:12">
      <c r="A1346" s="11" t="s">
        <v>2596</v>
      </c>
      <c r="D1346" s="11" t="s">
        <v>260</v>
      </c>
      <c r="E1346" s="19" t="s">
        <v>2816</v>
      </c>
      <c r="F1346" s="10">
        <v>42036</v>
      </c>
      <c r="G1346" s="10">
        <v>44958</v>
      </c>
      <c r="H1346" s="11">
        <v>9</v>
      </c>
      <c r="I1346" s="20" t="s">
        <v>259</v>
      </c>
      <c r="J1346" s="11" t="s">
        <v>261</v>
      </c>
      <c r="K1346" s="11" t="s">
        <v>2960</v>
      </c>
      <c r="L1346" s="11">
        <v>2</v>
      </c>
    </row>
    <row r="1347" spans="1:12">
      <c r="A1347" s="11" t="s">
        <v>2597</v>
      </c>
      <c r="D1347" s="11" t="s">
        <v>260</v>
      </c>
      <c r="E1347" s="19" t="s">
        <v>2817</v>
      </c>
      <c r="F1347" s="10">
        <v>42036</v>
      </c>
      <c r="G1347" s="10">
        <v>44958</v>
      </c>
      <c r="H1347" s="11">
        <v>9</v>
      </c>
      <c r="I1347" s="20" t="s">
        <v>259</v>
      </c>
      <c r="J1347" s="11" t="s">
        <v>261</v>
      </c>
      <c r="K1347" s="11" t="s">
        <v>2960</v>
      </c>
      <c r="L1347" s="11">
        <v>2</v>
      </c>
    </row>
    <row r="1348" spans="1:12">
      <c r="A1348" s="11" t="s">
        <v>2598</v>
      </c>
      <c r="D1348" s="11" t="s">
        <v>260</v>
      </c>
      <c r="E1348" s="19" t="s">
        <v>2818</v>
      </c>
      <c r="F1348" s="10">
        <v>42036</v>
      </c>
      <c r="G1348" s="10">
        <v>44958</v>
      </c>
      <c r="H1348" s="11">
        <v>9</v>
      </c>
      <c r="I1348" s="20" t="s">
        <v>259</v>
      </c>
      <c r="J1348" s="11" t="s">
        <v>261</v>
      </c>
      <c r="K1348" s="11" t="s">
        <v>2960</v>
      </c>
      <c r="L1348" s="11">
        <v>2</v>
      </c>
    </row>
    <row r="1349" spans="1:12">
      <c r="A1349" s="11" t="s">
        <v>2599</v>
      </c>
      <c r="D1349" s="11" t="s">
        <v>260</v>
      </c>
      <c r="E1349" s="19" t="s">
        <v>2819</v>
      </c>
      <c r="F1349" s="10">
        <v>42036</v>
      </c>
      <c r="G1349" s="10">
        <v>44958</v>
      </c>
      <c r="H1349" s="11">
        <v>9</v>
      </c>
      <c r="I1349" s="20" t="s">
        <v>259</v>
      </c>
      <c r="J1349" s="11" t="s">
        <v>261</v>
      </c>
      <c r="K1349" s="11" t="s">
        <v>2960</v>
      </c>
      <c r="L1349" s="11">
        <v>2</v>
      </c>
    </row>
    <row r="1350" spans="1:12">
      <c r="A1350" s="11" t="s">
        <v>2600</v>
      </c>
      <c r="D1350" s="11" t="s">
        <v>260</v>
      </c>
      <c r="E1350" s="19" t="s">
        <v>2820</v>
      </c>
      <c r="F1350" s="10">
        <v>42036</v>
      </c>
      <c r="G1350" s="10">
        <v>44958</v>
      </c>
      <c r="H1350" s="11">
        <v>9</v>
      </c>
      <c r="I1350" s="20" t="s">
        <v>259</v>
      </c>
      <c r="J1350" s="11" t="s">
        <v>261</v>
      </c>
      <c r="K1350" s="11" t="s">
        <v>2960</v>
      </c>
      <c r="L1350" s="11">
        <v>2</v>
      </c>
    </row>
    <row r="1351" spans="1:12">
      <c r="A1351" s="11" t="s">
        <v>2601</v>
      </c>
      <c r="D1351" s="11" t="s">
        <v>260</v>
      </c>
      <c r="E1351" s="19" t="s">
        <v>2821</v>
      </c>
      <c r="F1351" s="10">
        <v>42036</v>
      </c>
      <c r="G1351" s="10">
        <v>44958</v>
      </c>
      <c r="H1351" s="11">
        <v>9</v>
      </c>
      <c r="I1351" s="20" t="s">
        <v>259</v>
      </c>
      <c r="J1351" s="11" t="s">
        <v>261</v>
      </c>
      <c r="K1351" s="11" t="s">
        <v>2960</v>
      </c>
      <c r="L1351" s="11">
        <v>2</v>
      </c>
    </row>
    <row r="1352" spans="1:12">
      <c r="A1352" s="11" t="s">
        <v>2602</v>
      </c>
      <c r="D1352" s="11" t="s">
        <v>260</v>
      </c>
      <c r="E1352" s="19" t="s">
        <v>2822</v>
      </c>
      <c r="F1352" s="10">
        <v>42036</v>
      </c>
      <c r="G1352" s="10">
        <v>44958</v>
      </c>
      <c r="H1352" s="11">
        <v>9</v>
      </c>
      <c r="I1352" s="20" t="s">
        <v>259</v>
      </c>
      <c r="J1352" s="11" t="s">
        <v>261</v>
      </c>
      <c r="K1352" s="11" t="s">
        <v>2960</v>
      </c>
      <c r="L1352" s="11">
        <v>2</v>
      </c>
    </row>
    <row r="1353" spans="1:12">
      <c r="A1353" s="11" t="s">
        <v>2603</v>
      </c>
      <c r="D1353" s="11" t="s">
        <v>260</v>
      </c>
      <c r="E1353" s="19" t="s">
        <v>2823</v>
      </c>
      <c r="F1353" s="10">
        <v>42036</v>
      </c>
      <c r="G1353" s="10">
        <v>44958</v>
      </c>
      <c r="H1353" s="11">
        <v>9</v>
      </c>
      <c r="I1353" s="20" t="s">
        <v>259</v>
      </c>
      <c r="J1353" s="11" t="s">
        <v>261</v>
      </c>
      <c r="K1353" s="11" t="s">
        <v>2960</v>
      </c>
      <c r="L1353" s="11">
        <v>2</v>
      </c>
    </row>
    <row r="1354" spans="1:12">
      <c r="A1354" s="11" t="s">
        <v>2604</v>
      </c>
      <c r="D1354" s="11" t="s">
        <v>260</v>
      </c>
      <c r="E1354" s="19" t="s">
        <v>2824</v>
      </c>
      <c r="F1354" s="10">
        <v>42036</v>
      </c>
      <c r="G1354" s="10">
        <v>44958</v>
      </c>
      <c r="H1354" s="11">
        <v>9</v>
      </c>
      <c r="I1354" s="20" t="s">
        <v>259</v>
      </c>
      <c r="J1354" s="11" t="s">
        <v>261</v>
      </c>
      <c r="K1354" s="11" t="s">
        <v>2960</v>
      </c>
      <c r="L1354" s="11">
        <v>2</v>
      </c>
    </row>
    <row r="1355" spans="1:12">
      <c r="A1355" s="11" t="s">
        <v>2605</v>
      </c>
      <c r="D1355" s="11" t="s">
        <v>260</v>
      </c>
      <c r="E1355" s="19" t="s">
        <v>2825</v>
      </c>
      <c r="F1355" s="10">
        <v>42036</v>
      </c>
      <c r="G1355" s="10">
        <v>44958</v>
      </c>
      <c r="H1355" s="11">
        <v>9</v>
      </c>
      <c r="I1355" s="20" t="s">
        <v>259</v>
      </c>
      <c r="J1355" s="11" t="s">
        <v>261</v>
      </c>
      <c r="K1355" s="11" t="s">
        <v>2960</v>
      </c>
      <c r="L1355" s="11">
        <v>2</v>
      </c>
    </row>
    <row r="1356" spans="1:12">
      <c r="A1356" s="11" t="s">
        <v>2606</v>
      </c>
      <c r="D1356" s="11" t="s">
        <v>260</v>
      </c>
      <c r="E1356" s="19" t="s">
        <v>2826</v>
      </c>
      <c r="F1356" s="10">
        <v>42036</v>
      </c>
      <c r="G1356" s="10">
        <v>44958</v>
      </c>
      <c r="H1356" s="11">
        <v>9</v>
      </c>
      <c r="I1356" s="20" t="s">
        <v>259</v>
      </c>
      <c r="J1356" s="11" t="s">
        <v>261</v>
      </c>
      <c r="K1356" s="11" t="s">
        <v>2960</v>
      </c>
      <c r="L1356" s="11">
        <v>2</v>
      </c>
    </row>
    <row r="1357" spans="1:12">
      <c r="A1357" s="11" t="s">
        <v>2607</v>
      </c>
      <c r="D1357" s="11" t="s">
        <v>260</v>
      </c>
      <c r="E1357" s="19" t="s">
        <v>2827</v>
      </c>
      <c r="F1357" s="10">
        <v>42036</v>
      </c>
      <c r="G1357" s="10">
        <v>44958</v>
      </c>
      <c r="H1357" s="11">
        <v>9</v>
      </c>
      <c r="I1357" s="20" t="s">
        <v>259</v>
      </c>
      <c r="J1357" s="11" t="s">
        <v>261</v>
      </c>
      <c r="K1357" s="11" t="s">
        <v>2960</v>
      </c>
      <c r="L1357" s="11">
        <v>2</v>
      </c>
    </row>
    <row r="1358" spans="1:12">
      <c r="A1358" s="11" t="s">
        <v>2608</v>
      </c>
      <c r="D1358" s="11" t="s">
        <v>260</v>
      </c>
      <c r="E1358" s="19" t="s">
        <v>2828</v>
      </c>
      <c r="F1358" s="10">
        <v>42036</v>
      </c>
      <c r="G1358" s="10">
        <v>44958</v>
      </c>
      <c r="H1358" s="11">
        <v>9</v>
      </c>
      <c r="I1358" s="20" t="s">
        <v>259</v>
      </c>
      <c r="J1358" s="11" t="s">
        <v>261</v>
      </c>
      <c r="K1358" s="11" t="s">
        <v>2960</v>
      </c>
      <c r="L1358" s="11">
        <v>2</v>
      </c>
    </row>
    <row r="1359" spans="1:12">
      <c r="A1359" s="11" t="s">
        <v>2609</v>
      </c>
      <c r="D1359" s="11" t="s">
        <v>260</v>
      </c>
      <c r="E1359" s="19" t="s">
        <v>2829</v>
      </c>
      <c r="F1359" s="10">
        <v>42036</v>
      </c>
      <c r="G1359" s="10">
        <v>44958</v>
      </c>
      <c r="H1359" s="11">
        <v>9</v>
      </c>
      <c r="I1359" s="20" t="s">
        <v>259</v>
      </c>
      <c r="J1359" s="11" t="s">
        <v>261</v>
      </c>
      <c r="K1359" s="11" t="s">
        <v>2960</v>
      </c>
      <c r="L1359" s="11">
        <v>2</v>
      </c>
    </row>
    <row r="1360" spans="1:12">
      <c r="A1360" s="11" t="s">
        <v>2610</v>
      </c>
      <c r="D1360" s="11" t="s">
        <v>260</v>
      </c>
      <c r="E1360" s="19" t="s">
        <v>2830</v>
      </c>
      <c r="F1360" s="10">
        <v>42036</v>
      </c>
      <c r="G1360" s="10">
        <v>44958</v>
      </c>
      <c r="H1360" s="11">
        <v>9</v>
      </c>
      <c r="I1360" s="20" t="s">
        <v>259</v>
      </c>
      <c r="J1360" s="11" t="s">
        <v>261</v>
      </c>
      <c r="K1360" s="11" t="s">
        <v>2960</v>
      </c>
      <c r="L1360" s="11">
        <v>2</v>
      </c>
    </row>
    <row r="1361" spans="1:12">
      <c r="A1361" s="11" t="s">
        <v>2611</v>
      </c>
      <c r="D1361" s="11" t="s">
        <v>260</v>
      </c>
      <c r="E1361" s="19" t="s">
        <v>2831</v>
      </c>
      <c r="F1361" s="10">
        <v>42036</v>
      </c>
      <c r="G1361" s="10">
        <v>44958</v>
      </c>
      <c r="H1361" s="11">
        <v>9</v>
      </c>
      <c r="I1361" s="20" t="s">
        <v>259</v>
      </c>
      <c r="J1361" s="11" t="s">
        <v>261</v>
      </c>
      <c r="K1361" s="11" t="s">
        <v>2960</v>
      </c>
      <c r="L1361" s="11">
        <v>2</v>
      </c>
    </row>
    <row r="1362" spans="1:12">
      <c r="A1362" s="11" t="s">
        <v>2612</v>
      </c>
      <c r="D1362" s="11" t="s">
        <v>260</v>
      </c>
      <c r="E1362" s="19" t="s">
        <v>2832</v>
      </c>
      <c r="F1362" s="10">
        <v>42036</v>
      </c>
      <c r="G1362" s="10">
        <v>44958</v>
      </c>
      <c r="H1362" s="11">
        <v>9</v>
      </c>
      <c r="I1362" s="20" t="s">
        <v>259</v>
      </c>
      <c r="J1362" s="11" t="s">
        <v>261</v>
      </c>
      <c r="K1362" s="11" t="s">
        <v>2960</v>
      </c>
      <c r="L1362" s="11">
        <v>2</v>
      </c>
    </row>
    <row r="1363" spans="1:12">
      <c r="A1363" s="11" t="s">
        <v>2613</v>
      </c>
      <c r="D1363" s="11" t="s">
        <v>260</v>
      </c>
      <c r="E1363" s="19" t="s">
        <v>2833</v>
      </c>
      <c r="F1363" s="10">
        <v>42036</v>
      </c>
      <c r="G1363" s="10">
        <v>44958</v>
      </c>
      <c r="H1363" s="11">
        <v>9</v>
      </c>
      <c r="I1363" s="20" t="s">
        <v>259</v>
      </c>
      <c r="J1363" s="11" t="s">
        <v>261</v>
      </c>
      <c r="K1363" s="11" t="s">
        <v>2960</v>
      </c>
      <c r="L1363" s="11">
        <v>2</v>
      </c>
    </row>
    <row r="1364" spans="1:12">
      <c r="A1364" s="11" t="s">
        <v>2614</v>
      </c>
      <c r="D1364" s="11" t="s">
        <v>260</v>
      </c>
      <c r="E1364" s="19" t="s">
        <v>2834</v>
      </c>
      <c r="F1364" s="10">
        <v>42036</v>
      </c>
      <c r="G1364" s="10">
        <v>44958</v>
      </c>
      <c r="H1364" s="11">
        <v>9</v>
      </c>
      <c r="I1364" s="20" t="s">
        <v>259</v>
      </c>
      <c r="J1364" s="11" t="s">
        <v>261</v>
      </c>
      <c r="K1364" s="11" t="s">
        <v>2960</v>
      </c>
      <c r="L1364" s="11">
        <v>2</v>
      </c>
    </row>
    <row r="1365" spans="1:12">
      <c r="A1365" s="11" t="s">
        <v>2615</v>
      </c>
      <c r="D1365" s="11" t="s">
        <v>260</v>
      </c>
      <c r="E1365" s="19" t="s">
        <v>2835</v>
      </c>
      <c r="F1365" s="10">
        <v>42036</v>
      </c>
      <c r="G1365" s="10">
        <v>44958</v>
      </c>
      <c r="H1365" s="11">
        <v>9</v>
      </c>
      <c r="I1365" s="20" t="s">
        <v>259</v>
      </c>
      <c r="J1365" s="11" t="s">
        <v>261</v>
      </c>
      <c r="K1365" s="11" t="s">
        <v>2960</v>
      </c>
      <c r="L1365" s="11">
        <v>2</v>
      </c>
    </row>
    <row r="1366" spans="1:12">
      <c r="A1366" s="11" t="s">
        <v>2616</v>
      </c>
      <c r="D1366" s="11" t="s">
        <v>260</v>
      </c>
      <c r="E1366" s="19" t="s">
        <v>2836</v>
      </c>
      <c r="F1366" s="10">
        <v>42036</v>
      </c>
      <c r="G1366" s="10">
        <v>44958</v>
      </c>
      <c r="H1366" s="11">
        <v>9</v>
      </c>
      <c r="I1366" s="20" t="s">
        <v>259</v>
      </c>
      <c r="J1366" s="11" t="s">
        <v>261</v>
      </c>
      <c r="K1366" s="11" t="s">
        <v>2960</v>
      </c>
      <c r="L1366" s="11">
        <v>2</v>
      </c>
    </row>
    <row r="1367" spans="1:12">
      <c r="A1367" s="11" t="s">
        <v>2617</v>
      </c>
      <c r="D1367" s="11" t="s">
        <v>260</v>
      </c>
      <c r="E1367" s="19" t="s">
        <v>2837</v>
      </c>
      <c r="F1367" s="10">
        <v>42036</v>
      </c>
      <c r="G1367" s="10">
        <v>44958</v>
      </c>
      <c r="H1367" s="11">
        <v>9</v>
      </c>
      <c r="I1367" s="20" t="s">
        <v>259</v>
      </c>
      <c r="J1367" s="11" t="s">
        <v>261</v>
      </c>
      <c r="K1367" s="11" t="s">
        <v>2960</v>
      </c>
      <c r="L1367" s="11">
        <v>2</v>
      </c>
    </row>
    <row r="1368" spans="1:12">
      <c r="A1368" s="11" t="s">
        <v>2618</v>
      </c>
      <c r="D1368" s="11" t="s">
        <v>260</v>
      </c>
      <c r="E1368" s="19" t="s">
        <v>2838</v>
      </c>
      <c r="F1368" s="10">
        <v>42036</v>
      </c>
      <c r="G1368" s="10">
        <v>44958</v>
      </c>
      <c r="H1368" s="11">
        <v>9</v>
      </c>
      <c r="I1368" s="20" t="s">
        <v>259</v>
      </c>
      <c r="J1368" s="11" t="s">
        <v>261</v>
      </c>
      <c r="K1368" s="11" t="s">
        <v>2960</v>
      </c>
      <c r="L1368" s="11">
        <v>2</v>
      </c>
    </row>
    <row r="1369" spans="1:12">
      <c r="A1369" s="11" t="s">
        <v>2619</v>
      </c>
      <c r="D1369" s="11" t="s">
        <v>260</v>
      </c>
      <c r="E1369" s="19" t="s">
        <v>2839</v>
      </c>
      <c r="F1369" s="10">
        <v>42036</v>
      </c>
      <c r="G1369" s="10">
        <v>44958</v>
      </c>
      <c r="H1369" s="11">
        <v>9</v>
      </c>
      <c r="I1369" s="20" t="s">
        <v>259</v>
      </c>
      <c r="J1369" s="11" t="s">
        <v>261</v>
      </c>
      <c r="K1369" s="11" t="s">
        <v>2960</v>
      </c>
      <c r="L1369" s="11">
        <v>2</v>
      </c>
    </row>
    <row r="1370" spans="1:12">
      <c r="A1370" s="11" t="s">
        <v>2620</v>
      </c>
      <c r="D1370" s="11" t="s">
        <v>260</v>
      </c>
      <c r="E1370" s="19" t="s">
        <v>2840</v>
      </c>
      <c r="F1370" s="10">
        <v>42036</v>
      </c>
      <c r="G1370" s="10">
        <v>44958</v>
      </c>
      <c r="H1370" s="11">
        <v>9</v>
      </c>
      <c r="I1370" s="20" t="s">
        <v>259</v>
      </c>
      <c r="J1370" s="11" t="s">
        <v>261</v>
      </c>
      <c r="K1370" s="11" t="s">
        <v>2960</v>
      </c>
      <c r="L1370" s="11">
        <v>2</v>
      </c>
    </row>
    <row r="1371" spans="1:12">
      <c r="A1371" s="11" t="s">
        <v>2621</v>
      </c>
      <c r="D1371" s="11" t="s">
        <v>260</v>
      </c>
      <c r="E1371" s="19" t="s">
        <v>2841</v>
      </c>
      <c r="F1371" s="10">
        <v>42036</v>
      </c>
      <c r="G1371" s="10">
        <v>44958</v>
      </c>
      <c r="H1371" s="11">
        <v>9</v>
      </c>
      <c r="I1371" s="20" t="s">
        <v>259</v>
      </c>
      <c r="J1371" s="11" t="s">
        <v>261</v>
      </c>
      <c r="K1371" s="11" t="s">
        <v>2960</v>
      </c>
      <c r="L1371" s="11">
        <v>2</v>
      </c>
    </row>
    <row r="1372" spans="1:12">
      <c r="A1372" s="11" t="s">
        <v>2622</v>
      </c>
      <c r="D1372" s="11" t="s">
        <v>260</v>
      </c>
      <c r="E1372" s="19" t="s">
        <v>2842</v>
      </c>
      <c r="F1372" s="10">
        <v>42036</v>
      </c>
      <c r="G1372" s="10">
        <v>44958</v>
      </c>
      <c r="H1372" s="11">
        <v>9</v>
      </c>
      <c r="I1372" s="20" t="s">
        <v>259</v>
      </c>
      <c r="J1372" s="11" t="s">
        <v>261</v>
      </c>
      <c r="K1372" s="11" t="s">
        <v>2960</v>
      </c>
      <c r="L1372" s="11">
        <v>2</v>
      </c>
    </row>
    <row r="1373" spans="1:12">
      <c r="A1373" s="11" t="s">
        <v>2623</v>
      </c>
      <c r="D1373" s="11" t="s">
        <v>260</v>
      </c>
      <c r="E1373" s="19" t="s">
        <v>2843</v>
      </c>
      <c r="F1373" s="10">
        <v>42036</v>
      </c>
      <c r="G1373" s="10">
        <v>44958</v>
      </c>
      <c r="H1373" s="11">
        <v>9</v>
      </c>
      <c r="I1373" s="20" t="s">
        <v>259</v>
      </c>
      <c r="J1373" s="11" t="s">
        <v>261</v>
      </c>
      <c r="K1373" s="11" t="s">
        <v>2960</v>
      </c>
      <c r="L1373" s="11">
        <v>2</v>
      </c>
    </row>
    <row r="1374" spans="1:12">
      <c r="A1374" s="11" t="s">
        <v>2624</v>
      </c>
      <c r="D1374" s="11" t="s">
        <v>260</v>
      </c>
      <c r="E1374" s="19" t="s">
        <v>2844</v>
      </c>
      <c r="F1374" s="10">
        <v>42036</v>
      </c>
      <c r="G1374" s="10">
        <v>44958</v>
      </c>
      <c r="H1374" s="11">
        <v>9</v>
      </c>
      <c r="I1374" s="20" t="s">
        <v>259</v>
      </c>
      <c r="J1374" s="11" t="s">
        <v>261</v>
      </c>
      <c r="K1374" s="11" t="s">
        <v>2960</v>
      </c>
      <c r="L1374" s="11">
        <v>2</v>
      </c>
    </row>
    <row r="1375" spans="1:12">
      <c r="A1375" s="11" t="s">
        <v>2625</v>
      </c>
      <c r="D1375" s="11" t="s">
        <v>260</v>
      </c>
      <c r="E1375" s="19" t="s">
        <v>2845</v>
      </c>
      <c r="F1375" s="10">
        <v>42036</v>
      </c>
      <c r="G1375" s="10">
        <v>44958</v>
      </c>
      <c r="H1375" s="11">
        <v>9</v>
      </c>
      <c r="I1375" s="20" t="s">
        <v>259</v>
      </c>
      <c r="J1375" s="11" t="s">
        <v>261</v>
      </c>
      <c r="K1375" s="11" t="s">
        <v>2960</v>
      </c>
      <c r="L1375" s="11">
        <v>2</v>
      </c>
    </row>
    <row r="1376" spans="1:12">
      <c r="A1376" s="11" t="s">
        <v>2626</v>
      </c>
      <c r="D1376" s="11" t="s">
        <v>260</v>
      </c>
      <c r="E1376" s="19" t="s">
        <v>2846</v>
      </c>
      <c r="F1376" s="10">
        <v>42036</v>
      </c>
      <c r="G1376" s="10">
        <v>44958</v>
      </c>
      <c r="H1376" s="11">
        <v>9</v>
      </c>
      <c r="I1376" s="20" t="s">
        <v>259</v>
      </c>
      <c r="J1376" s="11" t="s">
        <v>261</v>
      </c>
      <c r="K1376" s="11" t="s">
        <v>2960</v>
      </c>
      <c r="L1376" s="11">
        <v>2</v>
      </c>
    </row>
    <row r="1377" spans="1:12">
      <c r="A1377" s="11" t="s">
        <v>2627</v>
      </c>
      <c r="D1377" s="11" t="s">
        <v>260</v>
      </c>
      <c r="E1377" s="19" t="s">
        <v>2847</v>
      </c>
      <c r="F1377" s="10">
        <v>42036</v>
      </c>
      <c r="G1377" s="10">
        <v>44958</v>
      </c>
      <c r="H1377" s="11">
        <v>9</v>
      </c>
      <c r="I1377" s="20" t="s">
        <v>259</v>
      </c>
      <c r="J1377" s="11" t="s">
        <v>261</v>
      </c>
      <c r="K1377" s="11" t="s">
        <v>2960</v>
      </c>
      <c r="L1377" s="11">
        <v>2</v>
      </c>
    </row>
    <row r="1378" spans="1:12">
      <c r="A1378" s="11" t="s">
        <v>2628</v>
      </c>
      <c r="D1378" s="11" t="s">
        <v>260</v>
      </c>
      <c r="E1378" s="19" t="s">
        <v>2848</v>
      </c>
      <c r="F1378" s="10">
        <v>42036</v>
      </c>
      <c r="G1378" s="10">
        <v>44958</v>
      </c>
      <c r="H1378" s="11">
        <v>9</v>
      </c>
      <c r="I1378" s="20" t="s">
        <v>259</v>
      </c>
      <c r="J1378" s="11" t="s">
        <v>261</v>
      </c>
      <c r="K1378" s="11" t="s">
        <v>2960</v>
      </c>
      <c r="L1378" s="11">
        <v>2</v>
      </c>
    </row>
    <row r="1379" spans="1:12">
      <c r="A1379" s="11" t="s">
        <v>2629</v>
      </c>
      <c r="D1379" s="11" t="s">
        <v>260</v>
      </c>
      <c r="E1379" s="19" t="s">
        <v>2849</v>
      </c>
      <c r="F1379" s="10">
        <v>42036</v>
      </c>
      <c r="G1379" s="10">
        <v>44958</v>
      </c>
      <c r="H1379" s="11">
        <v>9</v>
      </c>
      <c r="I1379" s="20" t="s">
        <v>259</v>
      </c>
      <c r="J1379" s="11" t="s">
        <v>261</v>
      </c>
      <c r="K1379" s="11" t="s">
        <v>2960</v>
      </c>
      <c r="L1379" s="11">
        <v>2</v>
      </c>
    </row>
    <row r="1380" spans="1:12">
      <c r="A1380" s="11" t="s">
        <v>2630</v>
      </c>
      <c r="D1380" s="11" t="s">
        <v>260</v>
      </c>
      <c r="E1380" s="19" t="s">
        <v>2850</v>
      </c>
      <c r="F1380" s="10">
        <v>42036</v>
      </c>
      <c r="G1380" s="10">
        <v>44958</v>
      </c>
      <c r="H1380" s="11">
        <v>9</v>
      </c>
      <c r="I1380" s="20" t="s">
        <v>259</v>
      </c>
      <c r="J1380" s="11" t="s">
        <v>261</v>
      </c>
      <c r="K1380" s="11" t="s">
        <v>2960</v>
      </c>
      <c r="L1380" s="11">
        <v>2</v>
      </c>
    </row>
    <row r="1381" spans="1:12">
      <c r="A1381" s="11" t="s">
        <v>2631</v>
      </c>
      <c r="D1381" s="11" t="s">
        <v>260</v>
      </c>
      <c r="E1381" s="19" t="s">
        <v>2851</v>
      </c>
      <c r="F1381" s="10">
        <v>42036</v>
      </c>
      <c r="G1381" s="10">
        <v>44958</v>
      </c>
      <c r="H1381" s="11">
        <v>9</v>
      </c>
      <c r="I1381" s="20" t="s">
        <v>259</v>
      </c>
      <c r="J1381" s="11" t="s">
        <v>261</v>
      </c>
      <c r="K1381" s="11" t="s">
        <v>2960</v>
      </c>
      <c r="L1381" s="11">
        <v>2</v>
      </c>
    </row>
    <row r="1382" spans="1:12">
      <c r="A1382" s="11" t="s">
        <v>2632</v>
      </c>
      <c r="D1382" s="11" t="s">
        <v>260</v>
      </c>
      <c r="E1382" s="19" t="s">
        <v>2852</v>
      </c>
      <c r="F1382" s="10">
        <v>42036</v>
      </c>
      <c r="G1382" s="10">
        <v>44958</v>
      </c>
      <c r="H1382" s="11">
        <v>9</v>
      </c>
      <c r="I1382" s="20" t="s">
        <v>259</v>
      </c>
      <c r="J1382" s="11" t="s">
        <v>261</v>
      </c>
      <c r="K1382" s="11" t="s">
        <v>2960</v>
      </c>
      <c r="L1382" s="11">
        <v>2</v>
      </c>
    </row>
    <row r="1383" spans="1:12">
      <c r="A1383" s="11" t="s">
        <v>2633</v>
      </c>
      <c r="D1383" s="11" t="s">
        <v>260</v>
      </c>
      <c r="E1383" s="19" t="s">
        <v>2853</v>
      </c>
      <c r="F1383" s="10">
        <v>42036</v>
      </c>
      <c r="G1383" s="10">
        <v>44958</v>
      </c>
      <c r="H1383" s="11">
        <v>9</v>
      </c>
      <c r="I1383" s="20" t="s">
        <v>259</v>
      </c>
      <c r="J1383" s="11" t="s">
        <v>261</v>
      </c>
      <c r="K1383" s="11" t="s">
        <v>2960</v>
      </c>
      <c r="L1383" s="11">
        <v>2</v>
      </c>
    </row>
    <row r="1384" spans="1:12">
      <c r="A1384" s="11" t="s">
        <v>2634</v>
      </c>
      <c r="D1384" s="11" t="s">
        <v>260</v>
      </c>
      <c r="E1384" s="19" t="s">
        <v>2854</v>
      </c>
      <c r="F1384" s="10">
        <v>42036</v>
      </c>
      <c r="G1384" s="10">
        <v>44958</v>
      </c>
      <c r="H1384" s="11">
        <v>9</v>
      </c>
      <c r="I1384" s="20" t="s">
        <v>259</v>
      </c>
      <c r="J1384" s="11" t="s">
        <v>261</v>
      </c>
      <c r="K1384" s="11" t="s">
        <v>2960</v>
      </c>
      <c r="L1384" s="11">
        <v>2</v>
      </c>
    </row>
    <row r="1385" spans="1:12">
      <c r="A1385" s="11" t="s">
        <v>2635</v>
      </c>
      <c r="D1385" s="11" t="s">
        <v>260</v>
      </c>
      <c r="E1385" s="19" t="s">
        <v>2855</v>
      </c>
      <c r="F1385" s="10">
        <v>42036</v>
      </c>
      <c r="G1385" s="10">
        <v>44958</v>
      </c>
      <c r="H1385" s="11">
        <v>9</v>
      </c>
      <c r="I1385" s="20" t="s">
        <v>259</v>
      </c>
      <c r="J1385" s="11" t="s">
        <v>261</v>
      </c>
      <c r="K1385" s="11" t="s">
        <v>2960</v>
      </c>
      <c r="L1385" s="11">
        <v>2</v>
      </c>
    </row>
    <row r="1386" spans="1:12">
      <c r="A1386" s="11" t="s">
        <v>2636</v>
      </c>
      <c r="D1386" s="11" t="s">
        <v>260</v>
      </c>
      <c r="E1386" s="19" t="s">
        <v>2856</v>
      </c>
      <c r="F1386" s="10">
        <v>42036</v>
      </c>
      <c r="G1386" s="10">
        <v>44958</v>
      </c>
      <c r="H1386" s="11">
        <v>9</v>
      </c>
      <c r="I1386" s="20" t="s">
        <v>259</v>
      </c>
      <c r="J1386" s="11" t="s">
        <v>261</v>
      </c>
      <c r="K1386" s="11" t="s">
        <v>2960</v>
      </c>
      <c r="L1386" s="11">
        <v>2</v>
      </c>
    </row>
    <row r="1387" spans="1:12">
      <c r="A1387" s="11" t="s">
        <v>2637</v>
      </c>
      <c r="D1387" s="11" t="s">
        <v>260</v>
      </c>
      <c r="E1387" s="19" t="s">
        <v>2857</v>
      </c>
      <c r="F1387" s="10">
        <v>42036</v>
      </c>
      <c r="G1387" s="10">
        <v>44958</v>
      </c>
      <c r="H1387" s="11">
        <v>9</v>
      </c>
      <c r="I1387" s="20" t="s">
        <v>259</v>
      </c>
      <c r="J1387" s="11" t="s">
        <v>261</v>
      </c>
      <c r="K1387" s="11" t="s">
        <v>2960</v>
      </c>
      <c r="L1387" s="11">
        <v>2</v>
      </c>
    </row>
    <row r="1388" spans="1:12">
      <c r="A1388" s="11" t="s">
        <v>2638</v>
      </c>
      <c r="D1388" s="11" t="s">
        <v>260</v>
      </c>
      <c r="E1388" s="19" t="s">
        <v>2858</v>
      </c>
      <c r="F1388" s="10">
        <v>42036</v>
      </c>
      <c r="G1388" s="10">
        <v>44958</v>
      </c>
      <c r="H1388" s="11">
        <v>9</v>
      </c>
      <c r="I1388" s="20" t="s">
        <v>259</v>
      </c>
      <c r="J1388" s="11" t="s">
        <v>261</v>
      </c>
      <c r="K1388" s="11" t="s">
        <v>2960</v>
      </c>
      <c r="L1388" s="11">
        <v>2</v>
      </c>
    </row>
    <row r="1389" spans="1:12">
      <c r="A1389" s="11" t="s">
        <v>2639</v>
      </c>
      <c r="D1389" s="11" t="s">
        <v>260</v>
      </c>
      <c r="E1389" s="19" t="s">
        <v>2859</v>
      </c>
      <c r="F1389" s="10">
        <v>42036</v>
      </c>
      <c r="G1389" s="10">
        <v>44958</v>
      </c>
      <c r="H1389" s="11">
        <v>9</v>
      </c>
      <c r="I1389" s="20" t="s">
        <v>259</v>
      </c>
      <c r="J1389" s="11" t="s">
        <v>261</v>
      </c>
      <c r="K1389" s="11" t="s">
        <v>2960</v>
      </c>
      <c r="L1389" s="11">
        <v>2</v>
      </c>
    </row>
    <row r="1390" spans="1:12">
      <c r="A1390" s="11" t="s">
        <v>2640</v>
      </c>
      <c r="D1390" s="11" t="s">
        <v>260</v>
      </c>
      <c r="E1390" s="19" t="s">
        <v>2860</v>
      </c>
      <c r="F1390" s="10">
        <v>42036</v>
      </c>
      <c r="G1390" s="10">
        <v>44958</v>
      </c>
      <c r="H1390" s="11">
        <v>9</v>
      </c>
      <c r="I1390" s="20" t="s">
        <v>259</v>
      </c>
      <c r="J1390" s="11" t="s">
        <v>261</v>
      </c>
      <c r="K1390" s="11" t="s">
        <v>2960</v>
      </c>
      <c r="L1390" s="11">
        <v>2</v>
      </c>
    </row>
    <row r="1391" spans="1:12">
      <c r="A1391" s="11" t="s">
        <v>2641</v>
      </c>
      <c r="D1391" s="11" t="s">
        <v>260</v>
      </c>
      <c r="E1391" s="19" t="s">
        <v>2861</v>
      </c>
      <c r="F1391" s="10">
        <v>42036</v>
      </c>
      <c r="G1391" s="10">
        <v>44958</v>
      </c>
      <c r="H1391" s="11">
        <v>9</v>
      </c>
      <c r="I1391" s="20" t="s">
        <v>259</v>
      </c>
      <c r="J1391" s="11" t="s">
        <v>261</v>
      </c>
      <c r="K1391" s="11" t="s">
        <v>2960</v>
      </c>
      <c r="L1391" s="11">
        <v>2</v>
      </c>
    </row>
    <row r="1392" spans="1:12">
      <c r="A1392" s="11" t="s">
        <v>2642</v>
      </c>
      <c r="D1392" s="11" t="s">
        <v>260</v>
      </c>
      <c r="E1392" s="19" t="s">
        <v>2862</v>
      </c>
      <c r="F1392" s="10">
        <v>42036</v>
      </c>
      <c r="G1392" s="10">
        <v>44958</v>
      </c>
      <c r="H1392" s="11">
        <v>9</v>
      </c>
      <c r="I1392" s="20" t="s">
        <v>259</v>
      </c>
      <c r="J1392" s="11" t="s">
        <v>261</v>
      </c>
      <c r="K1392" s="11" t="s">
        <v>2960</v>
      </c>
      <c r="L1392" s="11">
        <v>2</v>
      </c>
    </row>
    <row r="1393" spans="1:12">
      <c r="A1393" s="11" t="s">
        <v>2643</v>
      </c>
      <c r="D1393" s="11" t="s">
        <v>260</v>
      </c>
      <c r="E1393" s="19" t="s">
        <v>2863</v>
      </c>
      <c r="F1393" s="10">
        <v>42036</v>
      </c>
      <c r="G1393" s="10">
        <v>44958</v>
      </c>
      <c r="H1393" s="11">
        <v>9</v>
      </c>
      <c r="I1393" s="20" t="s">
        <v>259</v>
      </c>
      <c r="J1393" s="11" t="s">
        <v>261</v>
      </c>
      <c r="K1393" s="11" t="s">
        <v>2960</v>
      </c>
      <c r="L1393" s="11">
        <v>2</v>
      </c>
    </row>
    <row r="1394" spans="1:12">
      <c r="A1394" s="11" t="s">
        <v>2644</v>
      </c>
      <c r="D1394" s="11" t="s">
        <v>260</v>
      </c>
      <c r="E1394" s="19" t="s">
        <v>2864</v>
      </c>
      <c r="F1394" s="10">
        <v>42036</v>
      </c>
      <c r="G1394" s="10">
        <v>44958</v>
      </c>
      <c r="H1394" s="11">
        <v>9</v>
      </c>
      <c r="I1394" s="20" t="s">
        <v>259</v>
      </c>
      <c r="J1394" s="11" t="s">
        <v>261</v>
      </c>
      <c r="K1394" s="11" t="s">
        <v>2960</v>
      </c>
      <c r="L1394" s="11">
        <v>2</v>
      </c>
    </row>
    <row r="1395" spans="1:12">
      <c r="A1395" s="11" t="s">
        <v>2645</v>
      </c>
      <c r="D1395" s="11" t="s">
        <v>260</v>
      </c>
      <c r="E1395" s="19" t="s">
        <v>2865</v>
      </c>
      <c r="F1395" s="10">
        <v>42036</v>
      </c>
      <c r="G1395" s="10">
        <v>44958</v>
      </c>
      <c r="H1395" s="11">
        <v>9</v>
      </c>
      <c r="I1395" s="20" t="s">
        <v>259</v>
      </c>
      <c r="J1395" s="11" t="s">
        <v>261</v>
      </c>
      <c r="K1395" s="11" t="s">
        <v>2960</v>
      </c>
      <c r="L1395" s="11">
        <v>2</v>
      </c>
    </row>
    <row r="1396" spans="1:12">
      <c r="A1396" s="11" t="s">
        <v>2646</v>
      </c>
      <c r="D1396" s="11" t="s">
        <v>260</v>
      </c>
      <c r="E1396" s="19" t="s">
        <v>2866</v>
      </c>
      <c r="F1396" s="10">
        <v>42036</v>
      </c>
      <c r="G1396" s="10">
        <v>44958</v>
      </c>
      <c r="H1396" s="11">
        <v>9</v>
      </c>
      <c r="I1396" s="20" t="s">
        <v>259</v>
      </c>
      <c r="J1396" s="11" t="s">
        <v>261</v>
      </c>
      <c r="K1396" s="11" t="s">
        <v>2960</v>
      </c>
      <c r="L1396" s="11">
        <v>2</v>
      </c>
    </row>
    <row r="1397" spans="1:12">
      <c r="A1397" s="11" t="s">
        <v>2647</v>
      </c>
      <c r="D1397" s="11" t="s">
        <v>260</v>
      </c>
      <c r="E1397" s="19" t="s">
        <v>2867</v>
      </c>
      <c r="F1397" s="10">
        <v>42036</v>
      </c>
      <c r="G1397" s="10">
        <v>44958</v>
      </c>
      <c r="H1397" s="11">
        <v>9</v>
      </c>
      <c r="I1397" s="20" t="s">
        <v>259</v>
      </c>
      <c r="J1397" s="11" t="s">
        <v>261</v>
      </c>
      <c r="K1397" s="11" t="s">
        <v>2960</v>
      </c>
      <c r="L1397" s="11">
        <v>2</v>
      </c>
    </row>
    <row r="1398" spans="1:12">
      <c r="A1398" s="11" t="s">
        <v>2648</v>
      </c>
      <c r="D1398" s="11" t="s">
        <v>260</v>
      </c>
      <c r="E1398" s="19" t="s">
        <v>2868</v>
      </c>
      <c r="F1398" s="10">
        <v>42036</v>
      </c>
      <c r="G1398" s="10">
        <v>44958</v>
      </c>
      <c r="H1398" s="11">
        <v>9</v>
      </c>
      <c r="I1398" s="20" t="s">
        <v>259</v>
      </c>
      <c r="J1398" s="11" t="s">
        <v>261</v>
      </c>
      <c r="K1398" s="11" t="s">
        <v>2960</v>
      </c>
      <c r="L1398" s="11">
        <v>2</v>
      </c>
    </row>
    <row r="1399" spans="1:12">
      <c r="A1399" s="11" t="s">
        <v>2649</v>
      </c>
      <c r="D1399" s="11" t="s">
        <v>260</v>
      </c>
      <c r="E1399" s="19" t="s">
        <v>2869</v>
      </c>
      <c r="F1399" s="10">
        <v>42036</v>
      </c>
      <c r="G1399" s="10">
        <v>44958</v>
      </c>
      <c r="H1399" s="11">
        <v>9</v>
      </c>
      <c r="I1399" s="20" t="s">
        <v>259</v>
      </c>
      <c r="J1399" s="11" t="s">
        <v>261</v>
      </c>
      <c r="K1399" s="11" t="s">
        <v>2960</v>
      </c>
      <c r="L1399" s="11">
        <v>2</v>
      </c>
    </row>
    <row r="1400" spans="1:12">
      <c r="A1400" s="11" t="s">
        <v>2650</v>
      </c>
      <c r="D1400" s="11" t="s">
        <v>260</v>
      </c>
      <c r="E1400" s="19" t="s">
        <v>2870</v>
      </c>
      <c r="F1400" s="10">
        <v>42036</v>
      </c>
      <c r="G1400" s="10">
        <v>44958</v>
      </c>
      <c r="H1400" s="11">
        <v>9</v>
      </c>
      <c r="I1400" s="20" t="s">
        <v>259</v>
      </c>
      <c r="J1400" s="11" t="s">
        <v>261</v>
      </c>
      <c r="K1400" s="11" t="s">
        <v>2960</v>
      </c>
      <c r="L1400" s="11">
        <v>2</v>
      </c>
    </row>
    <row r="1401" spans="1:12">
      <c r="A1401" s="11" t="s">
        <v>2651</v>
      </c>
      <c r="D1401" s="11" t="s">
        <v>260</v>
      </c>
      <c r="E1401" s="19" t="s">
        <v>2871</v>
      </c>
      <c r="F1401" s="10">
        <v>42036</v>
      </c>
      <c r="G1401" s="10">
        <v>44958</v>
      </c>
      <c r="H1401" s="11">
        <v>9</v>
      </c>
      <c r="I1401" s="20" t="s">
        <v>259</v>
      </c>
      <c r="J1401" s="11" t="s">
        <v>261</v>
      </c>
      <c r="K1401" s="11" t="s">
        <v>2960</v>
      </c>
      <c r="L1401" s="11">
        <v>2</v>
      </c>
    </row>
    <row r="1402" spans="1:12">
      <c r="A1402" s="11" t="s">
        <v>2652</v>
      </c>
      <c r="D1402" s="11" t="s">
        <v>260</v>
      </c>
      <c r="E1402" s="19" t="s">
        <v>2872</v>
      </c>
      <c r="F1402" s="10">
        <v>42036</v>
      </c>
      <c r="G1402" s="10">
        <v>44958</v>
      </c>
      <c r="H1402" s="11">
        <v>9</v>
      </c>
      <c r="I1402" s="20" t="s">
        <v>259</v>
      </c>
      <c r="J1402" s="11" t="s">
        <v>261</v>
      </c>
      <c r="K1402" s="11" t="s">
        <v>2960</v>
      </c>
      <c r="L1402" s="11">
        <v>2</v>
      </c>
    </row>
    <row r="1403" spans="1:12">
      <c r="A1403" s="11" t="s">
        <v>2653</v>
      </c>
      <c r="D1403" s="11" t="s">
        <v>260</v>
      </c>
      <c r="E1403" s="19" t="s">
        <v>2873</v>
      </c>
      <c r="F1403" s="10">
        <v>42036</v>
      </c>
      <c r="G1403" s="10">
        <v>44958</v>
      </c>
      <c r="H1403" s="11">
        <v>9</v>
      </c>
      <c r="I1403" s="20" t="s">
        <v>259</v>
      </c>
      <c r="J1403" s="11" t="s">
        <v>261</v>
      </c>
      <c r="K1403" s="11" t="s">
        <v>2960</v>
      </c>
      <c r="L1403" s="11">
        <v>2</v>
      </c>
    </row>
    <row r="1404" spans="1:12">
      <c r="A1404" s="11" t="s">
        <v>2654</v>
      </c>
      <c r="D1404" s="11" t="s">
        <v>260</v>
      </c>
      <c r="E1404" s="19" t="s">
        <v>2874</v>
      </c>
      <c r="F1404" s="10">
        <v>42036</v>
      </c>
      <c r="G1404" s="10">
        <v>44958</v>
      </c>
      <c r="H1404" s="11">
        <v>9</v>
      </c>
      <c r="I1404" s="20" t="s">
        <v>259</v>
      </c>
      <c r="J1404" s="11" t="s">
        <v>261</v>
      </c>
      <c r="K1404" s="11" t="s">
        <v>2960</v>
      </c>
      <c r="L1404" s="11">
        <v>2</v>
      </c>
    </row>
    <row r="1405" spans="1:12">
      <c r="A1405" s="11" t="s">
        <v>2655</v>
      </c>
      <c r="D1405" s="11" t="s">
        <v>260</v>
      </c>
      <c r="E1405" s="19" t="s">
        <v>2875</v>
      </c>
      <c r="F1405" s="10">
        <v>42036</v>
      </c>
      <c r="G1405" s="10">
        <v>44958</v>
      </c>
      <c r="H1405" s="11">
        <v>9</v>
      </c>
      <c r="I1405" s="20" t="s">
        <v>259</v>
      </c>
      <c r="J1405" s="11" t="s">
        <v>261</v>
      </c>
      <c r="K1405" s="11" t="s">
        <v>2960</v>
      </c>
      <c r="L1405" s="11">
        <v>2</v>
      </c>
    </row>
    <row r="1406" spans="1:12">
      <c r="A1406" s="11" t="s">
        <v>2656</v>
      </c>
      <c r="D1406" s="11" t="s">
        <v>260</v>
      </c>
      <c r="E1406" s="19" t="s">
        <v>2876</v>
      </c>
      <c r="F1406" s="10">
        <v>42036</v>
      </c>
      <c r="G1406" s="10">
        <v>44958</v>
      </c>
      <c r="H1406" s="11">
        <v>9</v>
      </c>
      <c r="I1406" s="20" t="s">
        <v>259</v>
      </c>
      <c r="J1406" s="11" t="s">
        <v>261</v>
      </c>
      <c r="K1406" s="11" t="s">
        <v>2960</v>
      </c>
      <c r="L1406" s="11">
        <v>2</v>
      </c>
    </row>
    <row r="1407" spans="1:12">
      <c r="A1407" s="11" t="s">
        <v>2657</v>
      </c>
      <c r="D1407" s="11" t="s">
        <v>260</v>
      </c>
      <c r="E1407" s="19" t="s">
        <v>2877</v>
      </c>
      <c r="F1407" s="10">
        <v>42036</v>
      </c>
      <c r="G1407" s="10">
        <v>44958</v>
      </c>
      <c r="H1407" s="11">
        <v>9</v>
      </c>
      <c r="I1407" s="20" t="s">
        <v>259</v>
      </c>
      <c r="J1407" s="11" t="s">
        <v>261</v>
      </c>
      <c r="K1407" s="11" t="s">
        <v>2960</v>
      </c>
      <c r="L1407" s="11">
        <v>2</v>
      </c>
    </row>
    <row r="1408" spans="1:12">
      <c r="A1408" s="11" t="s">
        <v>2658</v>
      </c>
      <c r="D1408" s="11" t="s">
        <v>260</v>
      </c>
      <c r="E1408" s="19" t="s">
        <v>2878</v>
      </c>
      <c r="F1408" s="10">
        <v>42036</v>
      </c>
      <c r="G1408" s="10">
        <v>44958</v>
      </c>
      <c r="H1408" s="11">
        <v>9</v>
      </c>
      <c r="I1408" s="20" t="s">
        <v>259</v>
      </c>
      <c r="J1408" s="11" t="s">
        <v>261</v>
      </c>
      <c r="K1408" s="11" t="s">
        <v>2960</v>
      </c>
      <c r="L1408" s="11">
        <v>2</v>
      </c>
    </row>
    <row r="1409" spans="1:12">
      <c r="A1409" s="11" t="s">
        <v>2659</v>
      </c>
      <c r="D1409" s="11" t="s">
        <v>260</v>
      </c>
      <c r="E1409" s="19" t="s">
        <v>2879</v>
      </c>
      <c r="F1409" s="10">
        <v>42036</v>
      </c>
      <c r="G1409" s="10">
        <v>44958</v>
      </c>
      <c r="H1409" s="11">
        <v>9</v>
      </c>
      <c r="I1409" s="20" t="s">
        <v>259</v>
      </c>
      <c r="J1409" s="11" t="s">
        <v>261</v>
      </c>
      <c r="K1409" s="11" t="s">
        <v>2960</v>
      </c>
      <c r="L1409" s="11">
        <v>2</v>
      </c>
    </row>
    <row r="1410" spans="1:12">
      <c r="A1410" s="11" t="s">
        <v>2660</v>
      </c>
      <c r="D1410" s="11" t="s">
        <v>260</v>
      </c>
      <c r="E1410" s="19" t="s">
        <v>2880</v>
      </c>
      <c r="F1410" s="10">
        <v>42036</v>
      </c>
      <c r="G1410" s="10">
        <v>44958</v>
      </c>
      <c r="H1410" s="11">
        <v>9</v>
      </c>
      <c r="I1410" s="20" t="s">
        <v>259</v>
      </c>
      <c r="J1410" s="11" t="s">
        <v>261</v>
      </c>
      <c r="K1410" s="11" t="s">
        <v>2960</v>
      </c>
      <c r="L1410" s="11">
        <v>2</v>
      </c>
    </row>
    <row r="1411" spans="1:12">
      <c r="A1411" s="11" t="s">
        <v>2661</v>
      </c>
      <c r="D1411" s="11" t="s">
        <v>260</v>
      </c>
      <c r="E1411" s="19" t="s">
        <v>2881</v>
      </c>
      <c r="F1411" s="10">
        <v>42036</v>
      </c>
      <c r="G1411" s="10">
        <v>44958</v>
      </c>
      <c r="H1411" s="11">
        <v>9</v>
      </c>
      <c r="I1411" s="20" t="s">
        <v>259</v>
      </c>
      <c r="J1411" s="11" t="s">
        <v>261</v>
      </c>
      <c r="K1411" s="11" t="s">
        <v>2960</v>
      </c>
      <c r="L1411" s="11">
        <v>2</v>
      </c>
    </row>
    <row r="1412" spans="1:12">
      <c r="A1412" s="11" t="s">
        <v>2662</v>
      </c>
      <c r="D1412" s="11" t="s">
        <v>260</v>
      </c>
      <c r="E1412" s="19" t="s">
        <v>2882</v>
      </c>
      <c r="F1412" s="10">
        <v>42036</v>
      </c>
      <c r="G1412" s="10">
        <v>44958</v>
      </c>
      <c r="H1412" s="11">
        <v>9</v>
      </c>
      <c r="I1412" s="20" t="s">
        <v>259</v>
      </c>
      <c r="J1412" s="11" t="s">
        <v>261</v>
      </c>
      <c r="K1412" s="11" t="s">
        <v>2960</v>
      </c>
      <c r="L1412" s="11">
        <v>2</v>
      </c>
    </row>
    <row r="1413" spans="1:12">
      <c r="A1413" s="11" t="s">
        <v>2663</v>
      </c>
      <c r="D1413" s="11" t="s">
        <v>260</v>
      </c>
      <c r="E1413" s="19" t="s">
        <v>2883</v>
      </c>
      <c r="F1413" s="10">
        <v>42036</v>
      </c>
      <c r="G1413" s="10">
        <v>44958</v>
      </c>
      <c r="H1413" s="11">
        <v>9</v>
      </c>
      <c r="I1413" s="20" t="s">
        <v>259</v>
      </c>
      <c r="J1413" s="11" t="s">
        <v>261</v>
      </c>
      <c r="K1413" s="11" t="s">
        <v>2960</v>
      </c>
      <c r="L1413" s="11">
        <v>2</v>
      </c>
    </row>
    <row r="1414" spans="1:12">
      <c r="A1414" s="11" t="s">
        <v>2664</v>
      </c>
      <c r="D1414" s="11" t="s">
        <v>260</v>
      </c>
      <c r="E1414" s="19" t="s">
        <v>2884</v>
      </c>
      <c r="F1414" s="10">
        <v>42036</v>
      </c>
      <c r="G1414" s="10">
        <v>44958</v>
      </c>
      <c r="H1414" s="11">
        <v>9</v>
      </c>
      <c r="I1414" s="20" t="s">
        <v>259</v>
      </c>
      <c r="J1414" s="11" t="s">
        <v>261</v>
      </c>
      <c r="K1414" s="11" t="s">
        <v>2960</v>
      </c>
      <c r="L1414" s="11">
        <v>2</v>
      </c>
    </row>
    <row r="1415" spans="1:12">
      <c r="A1415" s="11" t="s">
        <v>2665</v>
      </c>
      <c r="D1415" s="11" t="s">
        <v>260</v>
      </c>
      <c r="E1415" s="19" t="s">
        <v>2885</v>
      </c>
      <c r="F1415" s="10">
        <v>42036</v>
      </c>
      <c r="G1415" s="10">
        <v>44958</v>
      </c>
      <c r="H1415" s="11">
        <v>9</v>
      </c>
      <c r="I1415" s="20" t="s">
        <v>259</v>
      </c>
      <c r="J1415" s="11" t="s">
        <v>261</v>
      </c>
      <c r="K1415" s="11" t="s">
        <v>2960</v>
      </c>
      <c r="L1415" s="11">
        <v>2</v>
      </c>
    </row>
    <row r="1416" spans="1:12">
      <c r="A1416" s="11" t="s">
        <v>2666</v>
      </c>
      <c r="D1416" s="11" t="s">
        <v>260</v>
      </c>
      <c r="E1416" s="19" t="s">
        <v>2886</v>
      </c>
      <c r="F1416" s="10">
        <v>42036</v>
      </c>
      <c r="G1416" s="10">
        <v>44958</v>
      </c>
      <c r="H1416" s="11">
        <v>9</v>
      </c>
      <c r="I1416" s="20" t="s">
        <v>259</v>
      </c>
      <c r="J1416" s="11" t="s">
        <v>261</v>
      </c>
      <c r="K1416" s="11" t="s">
        <v>2960</v>
      </c>
      <c r="L1416" s="11">
        <v>2</v>
      </c>
    </row>
    <row r="1417" spans="1:12">
      <c r="A1417" s="11" t="s">
        <v>2667</v>
      </c>
      <c r="D1417" s="11" t="s">
        <v>260</v>
      </c>
      <c r="E1417" s="19" t="s">
        <v>2887</v>
      </c>
      <c r="F1417" s="10">
        <v>42036</v>
      </c>
      <c r="G1417" s="10">
        <v>44958</v>
      </c>
      <c r="H1417" s="11">
        <v>9</v>
      </c>
      <c r="I1417" s="20" t="s">
        <v>259</v>
      </c>
      <c r="J1417" s="11" t="s">
        <v>261</v>
      </c>
      <c r="K1417" s="11" t="s">
        <v>2960</v>
      </c>
      <c r="L1417" s="11">
        <v>2</v>
      </c>
    </row>
    <row r="1418" spans="1:12">
      <c r="A1418" s="11" t="s">
        <v>2668</v>
      </c>
      <c r="D1418" s="11" t="s">
        <v>260</v>
      </c>
      <c r="E1418" s="19" t="s">
        <v>2888</v>
      </c>
      <c r="F1418" s="10">
        <v>42036</v>
      </c>
      <c r="G1418" s="10">
        <v>44958</v>
      </c>
      <c r="H1418" s="11">
        <v>9</v>
      </c>
      <c r="I1418" s="20" t="s">
        <v>259</v>
      </c>
      <c r="J1418" s="11" t="s">
        <v>261</v>
      </c>
      <c r="K1418" s="11" t="s">
        <v>2960</v>
      </c>
      <c r="L1418" s="11">
        <v>2</v>
      </c>
    </row>
    <row r="1419" spans="1:12">
      <c r="A1419" s="11" t="s">
        <v>2669</v>
      </c>
      <c r="D1419" s="11" t="s">
        <v>260</v>
      </c>
      <c r="E1419" s="19" t="s">
        <v>2889</v>
      </c>
      <c r="F1419" s="10">
        <v>42036</v>
      </c>
      <c r="G1419" s="10">
        <v>44958</v>
      </c>
      <c r="H1419" s="11">
        <v>9</v>
      </c>
      <c r="I1419" s="20" t="s">
        <v>259</v>
      </c>
      <c r="J1419" s="11" t="s">
        <v>261</v>
      </c>
      <c r="K1419" s="11" t="s">
        <v>2960</v>
      </c>
      <c r="L1419" s="11">
        <v>2</v>
      </c>
    </row>
    <row r="1420" spans="1:12">
      <c r="A1420" s="11" t="s">
        <v>2670</v>
      </c>
      <c r="D1420" s="11" t="s">
        <v>260</v>
      </c>
      <c r="E1420" s="19" t="s">
        <v>2890</v>
      </c>
      <c r="F1420" s="10">
        <v>42036</v>
      </c>
      <c r="G1420" s="10">
        <v>44958</v>
      </c>
      <c r="H1420" s="11">
        <v>9</v>
      </c>
      <c r="I1420" s="20" t="s">
        <v>259</v>
      </c>
      <c r="J1420" s="11" t="s">
        <v>261</v>
      </c>
      <c r="K1420" s="11" t="s">
        <v>2960</v>
      </c>
      <c r="L1420" s="11">
        <v>2</v>
      </c>
    </row>
    <row r="1421" spans="1:12">
      <c r="A1421" s="11" t="s">
        <v>2671</v>
      </c>
      <c r="D1421" s="11" t="s">
        <v>260</v>
      </c>
      <c r="E1421" s="19" t="s">
        <v>2891</v>
      </c>
      <c r="F1421" s="10">
        <v>42036</v>
      </c>
      <c r="G1421" s="10">
        <v>44958</v>
      </c>
      <c r="H1421" s="11">
        <v>9</v>
      </c>
      <c r="I1421" s="20" t="s">
        <v>259</v>
      </c>
      <c r="J1421" s="11" t="s">
        <v>261</v>
      </c>
      <c r="K1421" s="11" t="s">
        <v>2960</v>
      </c>
      <c r="L1421" s="11">
        <v>2</v>
      </c>
    </row>
    <row r="1422" spans="1:12">
      <c r="A1422" s="11" t="s">
        <v>2672</v>
      </c>
      <c r="D1422" s="11" t="s">
        <v>260</v>
      </c>
      <c r="E1422" s="19" t="s">
        <v>2892</v>
      </c>
      <c r="F1422" s="10">
        <v>42036</v>
      </c>
      <c r="G1422" s="10">
        <v>44958</v>
      </c>
      <c r="H1422" s="11">
        <v>9</v>
      </c>
      <c r="I1422" s="20" t="s">
        <v>259</v>
      </c>
      <c r="J1422" s="11" t="s">
        <v>261</v>
      </c>
      <c r="K1422" s="11" t="s">
        <v>2960</v>
      </c>
      <c r="L1422" s="11">
        <v>2</v>
      </c>
    </row>
    <row r="1423" spans="1:12">
      <c r="A1423" s="11" t="s">
        <v>2673</v>
      </c>
      <c r="D1423" s="11" t="s">
        <v>260</v>
      </c>
      <c r="E1423" s="19" t="s">
        <v>2893</v>
      </c>
      <c r="F1423" s="10">
        <v>42036</v>
      </c>
      <c r="G1423" s="10">
        <v>44958</v>
      </c>
      <c r="H1423" s="11">
        <v>9</v>
      </c>
      <c r="I1423" s="20" t="s">
        <v>259</v>
      </c>
      <c r="J1423" s="11" t="s">
        <v>261</v>
      </c>
      <c r="K1423" s="11" t="s">
        <v>2960</v>
      </c>
      <c r="L1423" s="11">
        <v>2</v>
      </c>
    </row>
    <row r="1424" spans="1:12">
      <c r="A1424" s="11" t="s">
        <v>2674</v>
      </c>
      <c r="D1424" s="11" t="s">
        <v>260</v>
      </c>
      <c r="E1424" s="19" t="s">
        <v>2894</v>
      </c>
      <c r="F1424" s="10">
        <v>42036</v>
      </c>
      <c r="G1424" s="10">
        <v>44958</v>
      </c>
      <c r="H1424" s="11">
        <v>9</v>
      </c>
      <c r="I1424" s="20" t="s">
        <v>259</v>
      </c>
      <c r="J1424" s="11" t="s">
        <v>261</v>
      </c>
      <c r="K1424" s="11" t="s">
        <v>2960</v>
      </c>
      <c r="L1424" s="11">
        <v>2</v>
      </c>
    </row>
    <row r="1425" spans="1:12">
      <c r="A1425" s="11" t="s">
        <v>2675</v>
      </c>
      <c r="D1425" s="11" t="s">
        <v>260</v>
      </c>
      <c r="E1425" s="19" t="s">
        <v>2895</v>
      </c>
      <c r="F1425" s="10">
        <v>42036</v>
      </c>
      <c r="G1425" s="10">
        <v>44958</v>
      </c>
      <c r="H1425" s="11">
        <v>9</v>
      </c>
      <c r="I1425" s="20" t="s">
        <v>259</v>
      </c>
      <c r="J1425" s="11" t="s">
        <v>261</v>
      </c>
      <c r="K1425" s="11" t="s">
        <v>2960</v>
      </c>
      <c r="L1425" s="11">
        <v>2</v>
      </c>
    </row>
    <row r="1426" spans="1:12">
      <c r="A1426" s="11" t="s">
        <v>2676</v>
      </c>
      <c r="D1426" s="11" t="s">
        <v>260</v>
      </c>
      <c r="E1426" s="19" t="s">
        <v>2896</v>
      </c>
      <c r="F1426" s="10">
        <v>42036</v>
      </c>
      <c r="G1426" s="10">
        <v>44958</v>
      </c>
      <c r="H1426" s="11">
        <v>9</v>
      </c>
      <c r="I1426" s="20" t="s">
        <v>259</v>
      </c>
      <c r="J1426" s="11" t="s">
        <v>261</v>
      </c>
      <c r="K1426" s="11" t="s">
        <v>2960</v>
      </c>
      <c r="L1426" s="11">
        <v>2</v>
      </c>
    </row>
    <row r="1427" spans="1:12">
      <c r="A1427" s="11" t="s">
        <v>2677</v>
      </c>
      <c r="D1427" s="11" t="s">
        <v>260</v>
      </c>
      <c r="E1427" s="19" t="s">
        <v>2897</v>
      </c>
      <c r="F1427" s="10">
        <v>42036</v>
      </c>
      <c r="G1427" s="10">
        <v>44958</v>
      </c>
      <c r="H1427" s="11">
        <v>9</v>
      </c>
      <c r="I1427" s="20" t="s">
        <v>259</v>
      </c>
      <c r="J1427" s="11" t="s">
        <v>261</v>
      </c>
      <c r="K1427" s="11" t="s">
        <v>2960</v>
      </c>
      <c r="L1427" s="11">
        <v>2</v>
      </c>
    </row>
    <row r="1428" spans="1:12">
      <c r="A1428" s="11" t="s">
        <v>2678</v>
      </c>
      <c r="D1428" s="11" t="s">
        <v>260</v>
      </c>
      <c r="E1428" s="19" t="s">
        <v>2898</v>
      </c>
      <c r="F1428" s="10">
        <v>42036</v>
      </c>
      <c r="G1428" s="10">
        <v>44958</v>
      </c>
      <c r="H1428" s="11">
        <v>9</v>
      </c>
      <c r="I1428" s="20" t="s">
        <v>259</v>
      </c>
      <c r="J1428" s="11" t="s">
        <v>261</v>
      </c>
      <c r="K1428" s="11" t="s">
        <v>2960</v>
      </c>
      <c r="L1428" s="11">
        <v>2</v>
      </c>
    </row>
    <row r="1429" spans="1:12">
      <c r="A1429" s="11" t="s">
        <v>2679</v>
      </c>
      <c r="D1429" s="11" t="s">
        <v>260</v>
      </c>
      <c r="E1429" s="19" t="s">
        <v>2899</v>
      </c>
      <c r="F1429" s="10">
        <v>42036</v>
      </c>
      <c r="G1429" s="10">
        <v>44958</v>
      </c>
      <c r="H1429" s="11">
        <v>9</v>
      </c>
      <c r="I1429" s="20" t="s">
        <v>259</v>
      </c>
      <c r="J1429" s="11" t="s">
        <v>261</v>
      </c>
      <c r="K1429" s="11" t="s">
        <v>2960</v>
      </c>
      <c r="L1429" s="11">
        <v>2</v>
      </c>
    </row>
    <row r="1430" spans="1:12">
      <c r="A1430" s="11" t="s">
        <v>2680</v>
      </c>
      <c r="D1430" s="11" t="s">
        <v>260</v>
      </c>
      <c r="E1430" s="19" t="s">
        <v>2900</v>
      </c>
      <c r="F1430" s="10">
        <v>42036</v>
      </c>
      <c r="G1430" s="10">
        <v>44958</v>
      </c>
      <c r="H1430" s="11">
        <v>9</v>
      </c>
      <c r="I1430" s="20" t="s">
        <v>259</v>
      </c>
      <c r="J1430" s="11" t="s">
        <v>261</v>
      </c>
      <c r="K1430" s="11" t="s">
        <v>2960</v>
      </c>
      <c r="L1430" s="11">
        <v>2</v>
      </c>
    </row>
    <row r="1431" spans="1:12">
      <c r="A1431" s="11" t="s">
        <v>2681</v>
      </c>
      <c r="D1431" s="11" t="s">
        <v>260</v>
      </c>
      <c r="E1431" s="19" t="s">
        <v>2901</v>
      </c>
      <c r="F1431" s="10">
        <v>42036</v>
      </c>
      <c r="G1431" s="10">
        <v>44958</v>
      </c>
      <c r="H1431" s="11">
        <v>9</v>
      </c>
      <c r="I1431" s="20" t="s">
        <v>259</v>
      </c>
      <c r="J1431" s="11" t="s">
        <v>261</v>
      </c>
      <c r="K1431" s="11" t="s">
        <v>2960</v>
      </c>
      <c r="L1431" s="11">
        <v>2</v>
      </c>
    </row>
    <row r="1432" spans="1:12">
      <c r="A1432" s="11" t="s">
        <v>2682</v>
      </c>
      <c r="D1432" s="11" t="s">
        <v>260</v>
      </c>
      <c r="E1432" s="19" t="s">
        <v>2902</v>
      </c>
      <c r="F1432" s="10">
        <v>42036</v>
      </c>
      <c r="G1432" s="10">
        <v>44958</v>
      </c>
      <c r="H1432" s="11">
        <v>9</v>
      </c>
      <c r="I1432" s="20" t="s">
        <v>259</v>
      </c>
      <c r="J1432" s="11" t="s">
        <v>261</v>
      </c>
      <c r="K1432" s="11" t="s">
        <v>2960</v>
      </c>
      <c r="L1432" s="11">
        <v>2</v>
      </c>
    </row>
    <row r="1433" spans="1:12">
      <c r="A1433" s="11" t="s">
        <v>2683</v>
      </c>
      <c r="D1433" s="11" t="s">
        <v>260</v>
      </c>
      <c r="E1433" s="19" t="s">
        <v>2903</v>
      </c>
      <c r="F1433" s="10">
        <v>42036</v>
      </c>
      <c r="G1433" s="10">
        <v>44958</v>
      </c>
      <c r="H1433" s="11">
        <v>9</v>
      </c>
      <c r="I1433" s="20" t="s">
        <v>259</v>
      </c>
      <c r="J1433" s="11" t="s">
        <v>261</v>
      </c>
      <c r="K1433" s="11" t="s">
        <v>2960</v>
      </c>
      <c r="L1433" s="11">
        <v>2</v>
      </c>
    </row>
    <row r="1434" spans="1:12">
      <c r="A1434" s="11" t="s">
        <v>2684</v>
      </c>
      <c r="D1434" s="11" t="s">
        <v>260</v>
      </c>
      <c r="E1434" s="19" t="s">
        <v>2904</v>
      </c>
      <c r="F1434" s="10">
        <v>42036</v>
      </c>
      <c r="G1434" s="10">
        <v>44958</v>
      </c>
      <c r="H1434" s="11">
        <v>9</v>
      </c>
      <c r="I1434" s="20" t="s">
        <v>259</v>
      </c>
      <c r="J1434" s="11" t="s">
        <v>261</v>
      </c>
      <c r="K1434" s="11" t="s">
        <v>2960</v>
      </c>
      <c r="L1434" s="11">
        <v>2</v>
      </c>
    </row>
    <row r="1435" spans="1:12">
      <c r="A1435" s="11" t="s">
        <v>2685</v>
      </c>
      <c r="D1435" s="11" t="s">
        <v>260</v>
      </c>
      <c r="E1435" s="19" t="s">
        <v>2905</v>
      </c>
      <c r="F1435" s="10">
        <v>42036</v>
      </c>
      <c r="G1435" s="10">
        <v>44958</v>
      </c>
      <c r="H1435" s="11">
        <v>9</v>
      </c>
      <c r="I1435" s="20" t="s">
        <v>259</v>
      </c>
      <c r="J1435" s="11" t="s">
        <v>261</v>
      </c>
      <c r="K1435" s="11" t="s">
        <v>2960</v>
      </c>
      <c r="L1435" s="11">
        <v>2</v>
      </c>
    </row>
    <row r="1436" spans="1:12">
      <c r="A1436" s="11" t="s">
        <v>2686</v>
      </c>
      <c r="D1436" s="11" t="s">
        <v>260</v>
      </c>
      <c r="E1436" s="19" t="s">
        <v>2906</v>
      </c>
      <c r="F1436" s="10">
        <v>42036</v>
      </c>
      <c r="G1436" s="10">
        <v>44958</v>
      </c>
      <c r="H1436" s="11">
        <v>9</v>
      </c>
      <c r="I1436" s="20" t="s">
        <v>259</v>
      </c>
      <c r="J1436" s="11" t="s">
        <v>261</v>
      </c>
      <c r="K1436" s="11" t="s">
        <v>2960</v>
      </c>
      <c r="L1436" s="11">
        <v>2</v>
      </c>
    </row>
    <row r="1437" spans="1:12">
      <c r="A1437" s="11" t="s">
        <v>2687</v>
      </c>
      <c r="D1437" s="11" t="s">
        <v>260</v>
      </c>
      <c r="E1437" s="19" t="s">
        <v>2907</v>
      </c>
      <c r="F1437" s="10">
        <v>42036</v>
      </c>
      <c r="G1437" s="10">
        <v>44958</v>
      </c>
      <c r="H1437" s="11">
        <v>9</v>
      </c>
      <c r="I1437" s="20" t="s">
        <v>259</v>
      </c>
      <c r="J1437" s="11" t="s">
        <v>261</v>
      </c>
      <c r="K1437" s="11" t="s">
        <v>2960</v>
      </c>
      <c r="L1437" s="11">
        <v>2</v>
      </c>
    </row>
    <row r="1438" spans="1:12">
      <c r="A1438" s="11" t="s">
        <v>2688</v>
      </c>
      <c r="D1438" s="11" t="s">
        <v>260</v>
      </c>
      <c r="E1438" s="19" t="s">
        <v>2908</v>
      </c>
      <c r="F1438" s="10">
        <v>42036</v>
      </c>
      <c r="G1438" s="10">
        <v>44958</v>
      </c>
      <c r="H1438" s="11">
        <v>9</v>
      </c>
      <c r="I1438" s="20" t="s">
        <v>259</v>
      </c>
      <c r="J1438" s="11" t="s">
        <v>261</v>
      </c>
      <c r="K1438" s="11" t="s">
        <v>2960</v>
      </c>
      <c r="L1438" s="11">
        <v>2</v>
      </c>
    </row>
    <row r="1439" spans="1:12">
      <c r="A1439" s="11" t="s">
        <v>2689</v>
      </c>
      <c r="D1439" s="11" t="s">
        <v>260</v>
      </c>
      <c r="E1439" s="19" t="s">
        <v>2909</v>
      </c>
      <c r="F1439" s="10">
        <v>42036</v>
      </c>
      <c r="G1439" s="10">
        <v>44958</v>
      </c>
      <c r="H1439" s="11">
        <v>9</v>
      </c>
      <c r="I1439" s="20" t="s">
        <v>259</v>
      </c>
      <c r="J1439" s="11" t="s">
        <v>261</v>
      </c>
      <c r="K1439" s="11" t="s">
        <v>2960</v>
      </c>
      <c r="L1439" s="11">
        <v>2</v>
      </c>
    </row>
    <row r="1440" spans="1:12">
      <c r="A1440" s="11" t="s">
        <v>2690</v>
      </c>
      <c r="D1440" s="11" t="s">
        <v>260</v>
      </c>
      <c r="E1440" s="19" t="s">
        <v>2910</v>
      </c>
      <c r="F1440" s="10">
        <v>42036</v>
      </c>
      <c r="G1440" s="10">
        <v>44958</v>
      </c>
      <c r="H1440" s="11">
        <v>9</v>
      </c>
      <c r="I1440" s="20" t="s">
        <v>259</v>
      </c>
      <c r="J1440" s="11" t="s">
        <v>261</v>
      </c>
      <c r="K1440" s="11" t="s">
        <v>2960</v>
      </c>
      <c r="L1440" s="11">
        <v>2</v>
      </c>
    </row>
    <row r="1441" spans="1:12">
      <c r="A1441" s="11" t="s">
        <v>2691</v>
      </c>
      <c r="D1441" s="11" t="s">
        <v>260</v>
      </c>
      <c r="E1441" s="19" t="s">
        <v>2911</v>
      </c>
      <c r="F1441" s="10">
        <v>42036</v>
      </c>
      <c r="G1441" s="10">
        <v>44958</v>
      </c>
      <c r="H1441" s="11">
        <v>9</v>
      </c>
      <c r="I1441" s="20" t="s">
        <v>259</v>
      </c>
      <c r="J1441" s="11" t="s">
        <v>261</v>
      </c>
      <c r="K1441" s="11" t="s">
        <v>2960</v>
      </c>
      <c r="L1441" s="11">
        <v>2</v>
      </c>
    </row>
    <row r="1442" spans="1:12">
      <c r="A1442" s="11" t="s">
        <v>2692</v>
      </c>
      <c r="D1442" s="11" t="s">
        <v>260</v>
      </c>
      <c r="E1442" s="19" t="s">
        <v>2912</v>
      </c>
      <c r="F1442" s="10">
        <v>42036</v>
      </c>
      <c r="G1442" s="10">
        <v>44958</v>
      </c>
      <c r="H1442" s="11">
        <v>9</v>
      </c>
      <c r="I1442" s="20" t="s">
        <v>259</v>
      </c>
      <c r="J1442" s="11" t="s">
        <v>261</v>
      </c>
      <c r="K1442" s="11" t="s">
        <v>2960</v>
      </c>
      <c r="L1442" s="11">
        <v>2</v>
      </c>
    </row>
    <row r="1443" spans="1:12">
      <c r="A1443" s="11" t="s">
        <v>2693</v>
      </c>
      <c r="D1443" s="11" t="s">
        <v>260</v>
      </c>
      <c r="E1443" s="19" t="s">
        <v>2913</v>
      </c>
      <c r="F1443" s="10">
        <v>42036</v>
      </c>
      <c r="G1443" s="10">
        <v>44958</v>
      </c>
      <c r="H1443" s="11">
        <v>9</v>
      </c>
      <c r="I1443" s="20" t="s">
        <v>259</v>
      </c>
      <c r="J1443" s="11" t="s">
        <v>261</v>
      </c>
      <c r="K1443" s="11" t="s">
        <v>2960</v>
      </c>
      <c r="L1443" s="11">
        <v>2</v>
      </c>
    </row>
    <row r="1444" spans="1:12">
      <c r="A1444" s="11" t="s">
        <v>2694</v>
      </c>
      <c r="D1444" s="11" t="s">
        <v>260</v>
      </c>
      <c r="E1444" s="19" t="s">
        <v>2914</v>
      </c>
      <c r="F1444" s="10">
        <v>42036</v>
      </c>
      <c r="G1444" s="10">
        <v>44958</v>
      </c>
      <c r="H1444" s="11">
        <v>9</v>
      </c>
      <c r="I1444" s="20" t="s">
        <v>259</v>
      </c>
      <c r="J1444" s="11" t="s">
        <v>261</v>
      </c>
      <c r="K1444" s="11" t="s">
        <v>2960</v>
      </c>
      <c r="L1444" s="11">
        <v>2</v>
      </c>
    </row>
    <row r="1445" spans="1:12">
      <c r="A1445" s="11" t="s">
        <v>2695</v>
      </c>
      <c r="D1445" s="11" t="s">
        <v>260</v>
      </c>
      <c r="E1445" s="19" t="s">
        <v>2915</v>
      </c>
      <c r="F1445" s="10">
        <v>42036</v>
      </c>
      <c r="G1445" s="10">
        <v>44958</v>
      </c>
      <c r="H1445" s="11">
        <v>9</v>
      </c>
      <c r="I1445" s="20" t="s">
        <v>259</v>
      </c>
      <c r="J1445" s="11" t="s">
        <v>261</v>
      </c>
      <c r="K1445" s="11" t="s">
        <v>2960</v>
      </c>
      <c r="L1445" s="11">
        <v>2</v>
      </c>
    </row>
    <row r="1446" spans="1:12">
      <c r="A1446" s="11" t="s">
        <v>2696</v>
      </c>
      <c r="D1446" s="11" t="s">
        <v>260</v>
      </c>
      <c r="E1446" s="19" t="s">
        <v>2916</v>
      </c>
      <c r="F1446" s="10">
        <v>42036</v>
      </c>
      <c r="G1446" s="10">
        <v>44958</v>
      </c>
      <c r="H1446" s="11">
        <v>9</v>
      </c>
      <c r="I1446" s="20" t="s">
        <v>259</v>
      </c>
      <c r="J1446" s="11" t="s">
        <v>261</v>
      </c>
      <c r="K1446" s="11" t="s">
        <v>2960</v>
      </c>
      <c r="L1446" s="11">
        <v>2</v>
      </c>
    </row>
    <row r="1447" spans="1:12">
      <c r="A1447" s="11" t="s">
        <v>2697</v>
      </c>
      <c r="D1447" s="11" t="s">
        <v>260</v>
      </c>
      <c r="E1447" s="19" t="s">
        <v>2917</v>
      </c>
      <c r="F1447" s="10">
        <v>42036</v>
      </c>
      <c r="G1447" s="10">
        <v>44958</v>
      </c>
      <c r="H1447" s="11">
        <v>9</v>
      </c>
      <c r="I1447" s="20" t="s">
        <v>259</v>
      </c>
      <c r="J1447" s="11" t="s">
        <v>261</v>
      </c>
      <c r="K1447" s="11" t="s">
        <v>2960</v>
      </c>
      <c r="L1447" s="11">
        <v>2</v>
      </c>
    </row>
    <row r="1448" spans="1:12">
      <c r="A1448" s="11" t="s">
        <v>2698</v>
      </c>
      <c r="D1448" s="11" t="s">
        <v>260</v>
      </c>
      <c r="E1448" s="19" t="s">
        <v>2918</v>
      </c>
      <c r="F1448" s="10">
        <v>42036</v>
      </c>
      <c r="G1448" s="10">
        <v>44958</v>
      </c>
      <c r="H1448" s="11">
        <v>9</v>
      </c>
      <c r="I1448" s="20" t="s">
        <v>259</v>
      </c>
      <c r="J1448" s="11" t="s">
        <v>261</v>
      </c>
      <c r="K1448" s="11" t="s">
        <v>2960</v>
      </c>
      <c r="L1448" s="11">
        <v>2</v>
      </c>
    </row>
    <row r="1449" spans="1:12">
      <c r="A1449" s="11" t="s">
        <v>2699</v>
      </c>
      <c r="D1449" s="11" t="s">
        <v>260</v>
      </c>
      <c r="E1449" s="19" t="s">
        <v>2919</v>
      </c>
      <c r="F1449" s="10">
        <v>42036</v>
      </c>
      <c r="G1449" s="10">
        <v>44958</v>
      </c>
      <c r="H1449" s="11">
        <v>9</v>
      </c>
      <c r="I1449" s="20" t="s">
        <v>259</v>
      </c>
      <c r="J1449" s="11" t="s">
        <v>261</v>
      </c>
      <c r="K1449" s="11" t="s">
        <v>2960</v>
      </c>
      <c r="L1449" s="11">
        <v>2</v>
      </c>
    </row>
    <row r="1450" spans="1:12">
      <c r="A1450" s="11" t="s">
        <v>2700</v>
      </c>
      <c r="D1450" s="11" t="s">
        <v>260</v>
      </c>
      <c r="E1450" s="19" t="s">
        <v>2920</v>
      </c>
      <c r="F1450" s="10">
        <v>42036</v>
      </c>
      <c r="G1450" s="10">
        <v>44958</v>
      </c>
      <c r="H1450" s="11">
        <v>9</v>
      </c>
      <c r="I1450" s="20" t="s">
        <v>259</v>
      </c>
      <c r="J1450" s="11" t="s">
        <v>261</v>
      </c>
      <c r="K1450" s="11" t="s">
        <v>2960</v>
      </c>
      <c r="L1450" s="11">
        <v>2</v>
      </c>
    </row>
    <row r="1451" spans="1:12">
      <c r="A1451" s="11" t="s">
        <v>2701</v>
      </c>
      <c r="D1451" s="11" t="s">
        <v>260</v>
      </c>
      <c r="E1451" s="19" t="s">
        <v>2921</v>
      </c>
      <c r="F1451" s="10">
        <v>42036</v>
      </c>
      <c r="G1451" s="10">
        <v>44958</v>
      </c>
      <c r="H1451" s="11">
        <v>9</v>
      </c>
      <c r="I1451" s="20" t="s">
        <v>259</v>
      </c>
      <c r="J1451" s="11" t="s">
        <v>261</v>
      </c>
      <c r="K1451" s="11" t="s">
        <v>2960</v>
      </c>
      <c r="L1451" s="11">
        <v>2</v>
      </c>
    </row>
    <row r="1452" spans="1:12">
      <c r="A1452" s="11" t="s">
        <v>2702</v>
      </c>
      <c r="D1452" s="11" t="s">
        <v>260</v>
      </c>
      <c r="E1452" s="19" t="s">
        <v>2922</v>
      </c>
      <c r="F1452" s="10">
        <v>42036</v>
      </c>
      <c r="G1452" s="10">
        <v>44958</v>
      </c>
      <c r="H1452" s="11">
        <v>9</v>
      </c>
      <c r="I1452" s="20" t="s">
        <v>259</v>
      </c>
      <c r="J1452" s="11" t="s">
        <v>261</v>
      </c>
      <c r="K1452" s="11" t="s">
        <v>2960</v>
      </c>
      <c r="L1452" s="11">
        <v>2</v>
      </c>
    </row>
    <row r="1453" spans="1:12">
      <c r="A1453" s="11" t="s">
        <v>2703</v>
      </c>
      <c r="D1453" s="11" t="s">
        <v>260</v>
      </c>
      <c r="E1453" s="19" t="s">
        <v>2923</v>
      </c>
      <c r="F1453" s="10">
        <v>42036</v>
      </c>
      <c r="G1453" s="10">
        <v>44958</v>
      </c>
      <c r="H1453" s="11">
        <v>9</v>
      </c>
      <c r="I1453" s="20" t="s">
        <v>259</v>
      </c>
      <c r="J1453" s="11" t="s">
        <v>261</v>
      </c>
      <c r="K1453" s="11" t="s">
        <v>2960</v>
      </c>
      <c r="L1453" s="11">
        <v>2</v>
      </c>
    </row>
    <row r="1454" spans="1:12">
      <c r="A1454" s="11" t="s">
        <v>2704</v>
      </c>
      <c r="D1454" s="11" t="s">
        <v>260</v>
      </c>
      <c r="E1454" s="19" t="s">
        <v>2924</v>
      </c>
      <c r="F1454" s="10">
        <v>42036</v>
      </c>
      <c r="G1454" s="10">
        <v>44958</v>
      </c>
      <c r="H1454" s="11">
        <v>9</v>
      </c>
      <c r="I1454" s="20" t="s">
        <v>259</v>
      </c>
      <c r="J1454" s="11" t="s">
        <v>261</v>
      </c>
      <c r="K1454" s="11" t="s">
        <v>2960</v>
      </c>
      <c r="L1454" s="11">
        <v>2</v>
      </c>
    </row>
    <row r="1455" spans="1:12">
      <c r="A1455" s="11" t="s">
        <v>2705</v>
      </c>
      <c r="D1455" s="11" t="s">
        <v>260</v>
      </c>
      <c r="E1455" s="19" t="s">
        <v>2925</v>
      </c>
      <c r="F1455" s="10">
        <v>42036</v>
      </c>
      <c r="G1455" s="10">
        <v>44958</v>
      </c>
      <c r="H1455" s="11">
        <v>9</v>
      </c>
      <c r="I1455" s="20" t="s">
        <v>259</v>
      </c>
      <c r="J1455" s="11" t="s">
        <v>261</v>
      </c>
      <c r="K1455" s="11" t="s">
        <v>2960</v>
      </c>
      <c r="L1455" s="11">
        <v>2</v>
      </c>
    </row>
    <row r="1456" spans="1:12">
      <c r="A1456" s="11" t="s">
        <v>2706</v>
      </c>
      <c r="D1456" s="11" t="s">
        <v>260</v>
      </c>
      <c r="E1456" s="19" t="s">
        <v>2926</v>
      </c>
      <c r="F1456" s="10">
        <v>42036</v>
      </c>
      <c r="G1456" s="10">
        <v>44958</v>
      </c>
      <c r="H1456" s="11">
        <v>9</v>
      </c>
      <c r="I1456" s="20" t="s">
        <v>259</v>
      </c>
      <c r="J1456" s="11" t="s">
        <v>261</v>
      </c>
      <c r="K1456" s="11" t="s">
        <v>2960</v>
      </c>
      <c r="L1456" s="11">
        <v>2</v>
      </c>
    </row>
    <row r="1457" spans="1:12">
      <c r="A1457" s="11" t="s">
        <v>2707</v>
      </c>
      <c r="D1457" s="11" t="s">
        <v>260</v>
      </c>
      <c r="E1457" s="19" t="s">
        <v>2927</v>
      </c>
      <c r="F1457" s="10">
        <v>42036</v>
      </c>
      <c r="G1457" s="10">
        <v>44958</v>
      </c>
      <c r="H1457" s="11">
        <v>9</v>
      </c>
      <c r="I1457" s="20" t="s">
        <v>259</v>
      </c>
      <c r="J1457" s="11" t="s">
        <v>261</v>
      </c>
      <c r="K1457" s="11" t="s">
        <v>2960</v>
      </c>
      <c r="L1457" s="11">
        <v>2</v>
      </c>
    </row>
    <row r="1458" spans="1:12">
      <c r="A1458" s="11" t="s">
        <v>2708</v>
      </c>
      <c r="D1458" s="11" t="s">
        <v>260</v>
      </c>
      <c r="E1458" s="19" t="s">
        <v>2928</v>
      </c>
      <c r="F1458" s="10">
        <v>42036</v>
      </c>
      <c r="G1458" s="10">
        <v>44958</v>
      </c>
      <c r="H1458" s="11">
        <v>9</v>
      </c>
      <c r="I1458" s="20" t="s">
        <v>259</v>
      </c>
      <c r="J1458" s="11" t="s">
        <v>261</v>
      </c>
      <c r="K1458" s="11" t="s">
        <v>2960</v>
      </c>
      <c r="L1458" s="11">
        <v>2</v>
      </c>
    </row>
    <row r="1459" spans="1:12">
      <c r="A1459" s="11" t="s">
        <v>2709</v>
      </c>
      <c r="D1459" s="11" t="s">
        <v>260</v>
      </c>
      <c r="E1459" s="19" t="s">
        <v>2929</v>
      </c>
      <c r="F1459" s="10">
        <v>42036</v>
      </c>
      <c r="G1459" s="10">
        <v>44958</v>
      </c>
      <c r="H1459" s="11">
        <v>9</v>
      </c>
      <c r="I1459" s="20" t="s">
        <v>259</v>
      </c>
      <c r="J1459" s="11" t="s">
        <v>261</v>
      </c>
      <c r="K1459" s="11" t="s">
        <v>2960</v>
      </c>
      <c r="L1459" s="11">
        <v>2</v>
      </c>
    </row>
    <row r="1460" spans="1:12">
      <c r="A1460" s="11" t="s">
        <v>2710</v>
      </c>
      <c r="D1460" s="11" t="s">
        <v>260</v>
      </c>
      <c r="E1460" s="19" t="s">
        <v>2930</v>
      </c>
      <c r="F1460" s="10">
        <v>42036</v>
      </c>
      <c r="G1460" s="10">
        <v>44958</v>
      </c>
      <c r="H1460" s="11">
        <v>9</v>
      </c>
      <c r="I1460" s="20" t="s">
        <v>259</v>
      </c>
      <c r="J1460" s="11" t="s">
        <v>261</v>
      </c>
      <c r="K1460" s="11" t="s">
        <v>2960</v>
      </c>
      <c r="L1460" s="11">
        <v>2</v>
      </c>
    </row>
    <row r="1461" spans="1:12">
      <c r="A1461" s="11" t="s">
        <v>2711</v>
      </c>
      <c r="D1461" s="11" t="s">
        <v>260</v>
      </c>
      <c r="E1461" s="19" t="s">
        <v>2931</v>
      </c>
      <c r="F1461" s="10">
        <v>42036</v>
      </c>
      <c r="G1461" s="10">
        <v>44958</v>
      </c>
      <c r="H1461" s="11">
        <v>9</v>
      </c>
      <c r="I1461" s="20" t="s">
        <v>259</v>
      </c>
      <c r="J1461" s="11" t="s">
        <v>261</v>
      </c>
      <c r="K1461" s="11" t="s">
        <v>2960</v>
      </c>
      <c r="L1461" s="11">
        <v>2</v>
      </c>
    </row>
    <row r="1462" spans="1:12">
      <c r="A1462" s="11" t="s">
        <v>2712</v>
      </c>
      <c r="D1462" s="11" t="s">
        <v>260</v>
      </c>
      <c r="E1462" s="19" t="s">
        <v>2932</v>
      </c>
      <c r="F1462" s="10">
        <v>42036</v>
      </c>
      <c r="G1462" s="10">
        <v>44958</v>
      </c>
      <c r="H1462" s="11">
        <v>9</v>
      </c>
      <c r="I1462" s="20" t="s">
        <v>259</v>
      </c>
      <c r="J1462" s="11" t="s">
        <v>261</v>
      </c>
      <c r="K1462" s="11" t="s">
        <v>2960</v>
      </c>
      <c r="L1462" s="11">
        <v>2</v>
      </c>
    </row>
    <row r="1463" spans="1:12">
      <c r="A1463" s="11" t="s">
        <v>2713</v>
      </c>
      <c r="D1463" s="11" t="s">
        <v>260</v>
      </c>
      <c r="E1463" s="19" t="s">
        <v>2933</v>
      </c>
      <c r="F1463" s="10">
        <v>42036</v>
      </c>
      <c r="G1463" s="10">
        <v>44958</v>
      </c>
      <c r="H1463" s="11">
        <v>9</v>
      </c>
      <c r="I1463" s="20" t="s">
        <v>259</v>
      </c>
      <c r="J1463" s="11" t="s">
        <v>261</v>
      </c>
      <c r="K1463" s="11" t="s">
        <v>2960</v>
      </c>
      <c r="L1463" s="11">
        <v>2</v>
      </c>
    </row>
    <row r="1464" spans="1:12">
      <c r="A1464" s="11" t="s">
        <v>2714</v>
      </c>
      <c r="D1464" s="11" t="s">
        <v>260</v>
      </c>
      <c r="E1464" s="19" t="s">
        <v>2934</v>
      </c>
      <c r="F1464" s="10">
        <v>42036</v>
      </c>
      <c r="G1464" s="10">
        <v>44958</v>
      </c>
      <c r="H1464" s="11">
        <v>9</v>
      </c>
      <c r="I1464" s="20" t="s">
        <v>259</v>
      </c>
      <c r="J1464" s="11" t="s">
        <v>261</v>
      </c>
      <c r="K1464" s="11" t="s">
        <v>2960</v>
      </c>
      <c r="L1464" s="11">
        <v>2</v>
      </c>
    </row>
    <row r="1465" spans="1:12">
      <c r="A1465" s="11" t="s">
        <v>2715</v>
      </c>
      <c r="D1465" s="11" t="s">
        <v>260</v>
      </c>
      <c r="E1465" s="19" t="s">
        <v>2935</v>
      </c>
      <c r="F1465" s="10">
        <v>42036</v>
      </c>
      <c r="G1465" s="10">
        <v>44958</v>
      </c>
      <c r="H1465" s="11">
        <v>9</v>
      </c>
      <c r="I1465" s="20" t="s">
        <v>259</v>
      </c>
      <c r="J1465" s="11" t="s">
        <v>261</v>
      </c>
      <c r="K1465" s="11" t="s">
        <v>2960</v>
      </c>
      <c r="L1465" s="11">
        <v>2</v>
      </c>
    </row>
    <row r="1466" spans="1:12">
      <c r="A1466" s="11" t="s">
        <v>2716</v>
      </c>
      <c r="D1466" s="11" t="s">
        <v>260</v>
      </c>
      <c r="E1466" s="19" t="s">
        <v>2936</v>
      </c>
      <c r="F1466" s="10">
        <v>42036</v>
      </c>
      <c r="G1466" s="10">
        <v>44958</v>
      </c>
      <c r="H1466" s="11">
        <v>9</v>
      </c>
      <c r="I1466" s="20" t="s">
        <v>259</v>
      </c>
      <c r="J1466" s="11" t="s">
        <v>261</v>
      </c>
      <c r="K1466" s="11" t="s">
        <v>2960</v>
      </c>
      <c r="L1466" s="11">
        <v>2</v>
      </c>
    </row>
    <row r="1467" spans="1:12">
      <c r="A1467" s="11" t="s">
        <v>2717</v>
      </c>
      <c r="D1467" s="11" t="s">
        <v>260</v>
      </c>
      <c r="E1467" s="19" t="s">
        <v>2937</v>
      </c>
      <c r="F1467" s="10">
        <v>42036</v>
      </c>
      <c r="G1467" s="10">
        <v>44958</v>
      </c>
      <c r="H1467" s="11">
        <v>9</v>
      </c>
      <c r="I1467" s="20" t="s">
        <v>259</v>
      </c>
      <c r="J1467" s="11" t="s">
        <v>261</v>
      </c>
      <c r="K1467" s="11" t="s">
        <v>2960</v>
      </c>
      <c r="L1467" s="11">
        <v>2</v>
      </c>
    </row>
    <row r="1468" spans="1:12">
      <c r="A1468" s="11" t="s">
        <v>2718</v>
      </c>
      <c r="D1468" s="11" t="s">
        <v>260</v>
      </c>
      <c r="E1468" s="19" t="s">
        <v>2938</v>
      </c>
      <c r="F1468" s="10">
        <v>42036</v>
      </c>
      <c r="G1468" s="10">
        <v>44958</v>
      </c>
      <c r="H1468" s="11">
        <v>9</v>
      </c>
      <c r="I1468" s="20" t="s">
        <v>259</v>
      </c>
      <c r="J1468" s="11" t="s">
        <v>261</v>
      </c>
      <c r="K1468" s="11" t="s">
        <v>2960</v>
      </c>
      <c r="L1468" s="11">
        <v>2</v>
      </c>
    </row>
    <row r="1469" spans="1:12">
      <c r="A1469" s="11" t="s">
        <v>2719</v>
      </c>
      <c r="D1469" s="11" t="s">
        <v>260</v>
      </c>
      <c r="E1469" s="19" t="s">
        <v>2939</v>
      </c>
      <c r="F1469" s="10">
        <v>42036</v>
      </c>
      <c r="G1469" s="10">
        <v>44958</v>
      </c>
      <c r="H1469" s="11">
        <v>9</v>
      </c>
      <c r="I1469" s="20" t="s">
        <v>259</v>
      </c>
      <c r="J1469" s="11" t="s">
        <v>261</v>
      </c>
      <c r="K1469" s="11" t="s">
        <v>2960</v>
      </c>
      <c r="L1469" s="11">
        <v>2</v>
      </c>
    </row>
    <row r="1470" spans="1:12">
      <c r="A1470" s="11" t="s">
        <v>2720</v>
      </c>
      <c r="D1470" s="11" t="s">
        <v>260</v>
      </c>
      <c r="E1470" s="19" t="s">
        <v>2940</v>
      </c>
      <c r="F1470" s="10">
        <v>42036</v>
      </c>
      <c r="G1470" s="10">
        <v>44958</v>
      </c>
      <c r="H1470" s="11">
        <v>9</v>
      </c>
      <c r="I1470" s="20" t="s">
        <v>259</v>
      </c>
      <c r="J1470" s="11" t="s">
        <v>261</v>
      </c>
      <c r="K1470" s="11" t="s">
        <v>2960</v>
      </c>
      <c r="L1470" s="11">
        <v>2</v>
      </c>
    </row>
    <row r="1471" spans="1:12">
      <c r="A1471" s="11" t="s">
        <v>2721</v>
      </c>
      <c r="D1471" s="11" t="s">
        <v>260</v>
      </c>
      <c r="E1471" s="19" t="s">
        <v>2941</v>
      </c>
      <c r="F1471" s="10">
        <v>42036</v>
      </c>
      <c r="G1471" s="10">
        <v>44958</v>
      </c>
      <c r="H1471" s="11">
        <v>9</v>
      </c>
      <c r="I1471" s="20" t="s">
        <v>259</v>
      </c>
      <c r="J1471" s="11" t="s">
        <v>261</v>
      </c>
      <c r="K1471" s="11" t="s">
        <v>2960</v>
      </c>
      <c r="L1471" s="11">
        <v>2</v>
      </c>
    </row>
    <row r="1472" spans="1:12">
      <c r="A1472" s="11" t="s">
        <v>2722</v>
      </c>
      <c r="D1472" s="11" t="s">
        <v>260</v>
      </c>
      <c r="E1472" s="19" t="s">
        <v>2942</v>
      </c>
      <c r="F1472" s="10">
        <v>42036</v>
      </c>
      <c r="G1472" s="10">
        <v>44958</v>
      </c>
      <c r="H1472" s="11">
        <v>9</v>
      </c>
      <c r="I1472" s="20" t="s">
        <v>259</v>
      </c>
      <c r="J1472" s="11" t="s">
        <v>261</v>
      </c>
      <c r="K1472" s="11" t="s">
        <v>2960</v>
      </c>
      <c r="L1472" s="11">
        <v>2</v>
      </c>
    </row>
    <row r="1473" spans="1:12">
      <c r="A1473" s="11" t="s">
        <v>2723</v>
      </c>
      <c r="D1473" s="11" t="s">
        <v>260</v>
      </c>
      <c r="E1473" s="19" t="s">
        <v>2943</v>
      </c>
      <c r="F1473" s="10">
        <v>42036</v>
      </c>
      <c r="G1473" s="10">
        <v>44958</v>
      </c>
      <c r="H1473" s="11">
        <v>9</v>
      </c>
      <c r="I1473" s="20" t="s">
        <v>259</v>
      </c>
      <c r="J1473" s="11" t="s">
        <v>261</v>
      </c>
      <c r="K1473" s="11" t="s">
        <v>2960</v>
      </c>
      <c r="L1473" s="11">
        <v>2</v>
      </c>
    </row>
    <row r="1474" spans="1:12">
      <c r="A1474" s="11" t="s">
        <v>2724</v>
      </c>
      <c r="D1474" s="11" t="s">
        <v>260</v>
      </c>
      <c r="E1474" s="19" t="s">
        <v>2944</v>
      </c>
      <c r="F1474" s="10">
        <v>42036</v>
      </c>
      <c r="G1474" s="10">
        <v>44958</v>
      </c>
      <c r="H1474" s="11">
        <v>9</v>
      </c>
      <c r="I1474" s="20" t="s">
        <v>259</v>
      </c>
      <c r="J1474" s="11" t="s">
        <v>261</v>
      </c>
      <c r="K1474" s="11" t="s">
        <v>2960</v>
      </c>
      <c r="L1474" s="11">
        <v>2</v>
      </c>
    </row>
    <row r="1475" spans="1:12">
      <c r="A1475" s="11" t="s">
        <v>2725</v>
      </c>
      <c r="D1475" s="11" t="s">
        <v>260</v>
      </c>
      <c r="E1475" s="19" t="s">
        <v>2945</v>
      </c>
      <c r="F1475" s="10">
        <v>42036</v>
      </c>
      <c r="G1475" s="10">
        <v>44958</v>
      </c>
      <c r="H1475" s="11">
        <v>9</v>
      </c>
      <c r="I1475" s="20" t="s">
        <v>259</v>
      </c>
      <c r="J1475" s="11" t="s">
        <v>261</v>
      </c>
      <c r="K1475" s="11" t="s">
        <v>2960</v>
      </c>
      <c r="L1475" s="11">
        <v>2</v>
      </c>
    </row>
    <row r="1476" spans="1:12">
      <c r="A1476" s="11" t="s">
        <v>2726</v>
      </c>
      <c r="D1476" s="11" t="s">
        <v>260</v>
      </c>
      <c r="E1476" s="19" t="s">
        <v>2946</v>
      </c>
      <c r="F1476" s="10">
        <v>42036</v>
      </c>
      <c r="G1476" s="10">
        <v>44958</v>
      </c>
      <c r="H1476" s="11">
        <v>9</v>
      </c>
      <c r="I1476" s="20" t="s">
        <v>259</v>
      </c>
      <c r="J1476" s="11" t="s">
        <v>261</v>
      </c>
      <c r="K1476" s="11" t="s">
        <v>2960</v>
      </c>
      <c r="L1476" s="11">
        <v>2</v>
      </c>
    </row>
    <row r="1477" spans="1:12">
      <c r="A1477" s="11" t="s">
        <v>2727</v>
      </c>
      <c r="D1477" s="11" t="s">
        <v>260</v>
      </c>
      <c r="E1477" s="19" t="s">
        <v>2947</v>
      </c>
      <c r="F1477" s="10">
        <v>42036</v>
      </c>
      <c r="G1477" s="10">
        <v>44958</v>
      </c>
      <c r="H1477" s="11">
        <v>9</v>
      </c>
      <c r="I1477" s="20" t="s">
        <v>259</v>
      </c>
      <c r="J1477" s="11" t="s">
        <v>261</v>
      </c>
      <c r="K1477" s="11" t="s">
        <v>2960</v>
      </c>
      <c r="L1477" s="11">
        <v>2</v>
      </c>
    </row>
    <row r="1478" spans="1:12">
      <c r="A1478" s="11" t="s">
        <v>2728</v>
      </c>
      <c r="D1478" s="11" t="s">
        <v>260</v>
      </c>
      <c r="E1478" s="19" t="s">
        <v>2948</v>
      </c>
      <c r="F1478" s="10">
        <v>42036</v>
      </c>
      <c r="G1478" s="10">
        <v>44958</v>
      </c>
      <c r="H1478" s="11">
        <v>9</v>
      </c>
      <c r="I1478" s="20" t="s">
        <v>259</v>
      </c>
      <c r="J1478" s="11" t="s">
        <v>261</v>
      </c>
      <c r="K1478" s="11" t="s">
        <v>2960</v>
      </c>
      <c r="L1478" s="11">
        <v>2</v>
      </c>
    </row>
    <row r="1479" spans="1:12">
      <c r="A1479" s="11" t="s">
        <v>2729</v>
      </c>
      <c r="D1479" s="11" t="s">
        <v>260</v>
      </c>
      <c r="E1479" s="19" t="s">
        <v>2949</v>
      </c>
      <c r="F1479" s="10">
        <v>42036</v>
      </c>
      <c r="G1479" s="10">
        <v>44958</v>
      </c>
      <c r="H1479" s="11">
        <v>9</v>
      </c>
      <c r="I1479" s="20" t="s">
        <v>259</v>
      </c>
      <c r="J1479" s="11" t="s">
        <v>261</v>
      </c>
      <c r="K1479" s="11" t="s">
        <v>2960</v>
      </c>
      <c r="L1479" s="11">
        <v>2</v>
      </c>
    </row>
    <row r="1480" spans="1:12">
      <c r="A1480" s="11" t="s">
        <v>2730</v>
      </c>
      <c r="D1480" s="11" t="s">
        <v>260</v>
      </c>
      <c r="E1480" s="19" t="s">
        <v>2950</v>
      </c>
      <c r="F1480" s="10">
        <v>42036</v>
      </c>
      <c r="G1480" s="10">
        <v>44958</v>
      </c>
      <c r="H1480" s="11">
        <v>9</v>
      </c>
      <c r="I1480" s="20" t="s">
        <v>259</v>
      </c>
      <c r="J1480" s="11" t="s">
        <v>261</v>
      </c>
      <c r="K1480" s="11" t="s">
        <v>2960</v>
      </c>
      <c r="L1480" s="11">
        <v>2</v>
      </c>
    </row>
    <row r="1481" spans="1:12">
      <c r="A1481" s="11" t="s">
        <v>2731</v>
      </c>
      <c r="D1481" s="11" t="s">
        <v>260</v>
      </c>
      <c r="E1481" s="19" t="s">
        <v>2951</v>
      </c>
      <c r="F1481" s="10">
        <v>42036</v>
      </c>
      <c r="G1481" s="10">
        <v>44958</v>
      </c>
      <c r="H1481" s="11">
        <v>9</v>
      </c>
      <c r="I1481" s="20" t="s">
        <v>259</v>
      </c>
      <c r="J1481" s="11" t="s">
        <v>261</v>
      </c>
      <c r="K1481" s="11" t="s">
        <v>2960</v>
      </c>
      <c r="L1481" s="11">
        <v>2</v>
      </c>
    </row>
    <row r="1483" spans="1:12">
      <c r="A1483" s="11" t="s">
        <v>2959</v>
      </c>
    </row>
  </sheetData>
  <mergeCells count="1">
    <mergeCell ref="B6:L6"/>
  </mergeCells>
  <hyperlinks>
    <hyperlink ref="D8" location="Contents!B22" display="Enquiries" xr:uid="{00000000-0004-0000-0000-000000000000}"/>
    <hyperlink ref="E12" location="A126094922J" display="A126094922J" xr:uid="{00000000-0004-0000-0000-000001000000}"/>
    <hyperlink ref="E13" location="A126110042V" display="A126110042V" xr:uid="{00000000-0004-0000-0000-000002000000}"/>
    <hyperlink ref="E14" location="A126102482X" display="A126102482X" xr:uid="{00000000-0004-0000-0000-000003000000}"/>
    <hyperlink ref="E15" location="A126094878K" display="A126094878K" xr:uid="{00000000-0004-0000-0000-000004000000}"/>
    <hyperlink ref="E16" location="A126109998R" display="A126109998R" xr:uid="{00000000-0004-0000-0000-000005000000}"/>
    <hyperlink ref="E17" location="A126102438R" display="A126102438R" xr:uid="{00000000-0004-0000-0000-000006000000}"/>
    <hyperlink ref="E18" location="A126094926T" display="A126094926T" xr:uid="{00000000-0004-0000-0000-000007000000}"/>
    <hyperlink ref="E19" location="A126110046C" display="A126110046C" xr:uid="{00000000-0004-0000-0000-000008000000}"/>
    <hyperlink ref="E20" location="A126102486J" display="A126102486J" xr:uid="{00000000-0004-0000-0000-000009000000}"/>
    <hyperlink ref="E21" location="A126094930J" display="A126094930J" xr:uid="{00000000-0004-0000-0000-00000A000000}"/>
    <hyperlink ref="E22" location="A126110050V" display="A126110050V" xr:uid="{00000000-0004-0000-0000-00000B000000}"/>
    <hyperlink ref="E23" location="A126102490X" display="A126102490X" xr:uid="{00000000-0004-0000-0000-00000C000000}"/>
    <hyperlink ref="E24" location="A126094882A" display="A126094882A" xr:uid="{00000000-0004-0000-0000-00000D000000}"/>
    <hyperlink ref="E25" location="A126110002A" display="A126110002A" xr:uid="{00000000-0004-0000-0000-00000E000000}"/>
    <hyperlink ref="E26" location="A126102442F" display="A126102442F" xr:uid="{00000000-0004-0000-0000-00000F000000}"/>
    <hyperlink ref="E27" location="A126094886K" display="A126094886K" xr:uid="{00000000-0004-0000-0000-000010000000}"/>
    <hyperlink ref="E28" location="A126110006K" display="A126110006K" xr:uid="{00000000-0004-0000-0000-000011000000}"/>
    <hyperlink ref="E29" location="A126102446R" display="A126102446R" xr:uid="{00000000-0004-0000-0000-000012000000}"/>
    <hyperlink ref="E30" location="A126094910X" display="A126094910X" xr:uid="{00000000-0004-0000-0000-000013000000}"/>
    <hyperlink ref="E31" location="A126110030K" display="A126110030K" xr:uid="{00000000-0004-0000-0000-000014000000}"/>
    <hyperlink ref="E32" location="A126102470R" display="A126102470R" xr:uid="{00000000-0004-0000-0000-000015000000}"/>
    <hyperlink ref="E33" location="A126094858A" display="A126094858A" xr:uid="{00000000-0004-0000-0000-000016000000}"/>
    <hyperlink ref="E34" location="A126109978F" display="A126109978F" xr:uid="{00000000-0004-0000-0000-000017000000}"/>
    <hyperlink ref="E35" location="A126102418F" display="A126102418F" xr:uid="{00000000-0004-0000-0000-000018000000}"/>
    <hyperlink ref="E36" location="A126094934T" display="A126094934T" xr:uid="{00000000-0004-0000-0000-000019000000}"/>
    <hyperlink ref="E37" location="A126110054C" display="A126110054C" xr:uid="{00000000-0004-0000-0000-00001A000000}"/>
    <hyperlink ref="E38" location="A126102494J" display="A126102494J" xr:uid="{00000000-0004-0000-0000-00001B000000}"/>
    <hyperlink ref="E39" location="A126094914J" display="A126094914J" xr:uid="{00000000-0004-0000-0000-00001C000000}"/>
    <hyperlink ref="E40" location="A126110034V" display="A126110034V" xr:uid="{00000000-0004-0000-0000-00001D000000}"/>
    <hyperlink ref="E41" location="A126102474X" display="A126102474X" xr:uid="{00000000-0004-0000-0000-00001E000000}"/>
    <hyperlink ref="E42" location="A126094946A" display="A126094946A" xr:uid="{00000000-0004-0000-0000-00001F000000}"/>
    <hyperlink ref="E43" location="A126110066L" display="A126110066L" xr:uid="{00000000-0004-0000-0000-000020000000}"/>
    <hyperlink ref="E44" location="A126102506F" display="A126102506F" xr:uid="{00000000-0004-0000-0000-000021000000}"/>
    <hyperlink ref="E45" location="A126094862T" display="A126094862T" xr:uid="{00000000-0004-0000-0000-000022000000}"/>
    <hyperlink ref="E46" location="A126109982W" display="A126109982W" xr:uid="{00000000-0004-0000-0000-000023000000}"/>
    <hyperlink ref="E47" location="A126102422W" display="A126102422W" xr:uid="{00000000-0004-0000-0000-000024000000}"/>
    <hyperlink ref="E48" location="A126094818J" display="A126094818J" xr:uid="{00000000-0004-0000-0000-000025000000}"/>
    <hyperlink ref="E49" location="A126109938L" display="A126109938L" xr:uid="{00000000-0004-0000-0000-000026000000}"/>
    <hyperlink ref="E50" location="A126102378X" display="A126102378X" xr:uid="{00000000-0004-0000-0000-000027000000}"/>
    <hyperlink ref="E51" location="A126094838T" display="A126094838T" xr:uid="{00000000-0004-0000-0000-000028000000}"/>
    <hyperlink ref="E52" location="A126109958W" display="A126109958W" xr:uid="{00000000-0004-0000-0000-000029000000}"/>
    <hyperlink ref="E53" location="A126102398J" display="A126102398J" xr:uid="{00000000-0004-0000-0000-00002A000000}"/>
    <hyperlink ref="E54" location="A126094890A" display="A126094890A" xr:uid="{00000000-0004-0000-0000-00002B000000}"/>
    <hyperlink ref="E55" location="A126110010A" display="A126110010A" xr:uid="{00000000-0004-0000-0000-00002C000000}"/>
    <hyperlink ref="E56" location="A126102450F" display="A126102450F" xr:uid="{00000000-0004-0000-0000-00002D000000}"/>
    <hyperlink ref="E57" location="A126094842J" display="A126094842J" xr:uid="{00000000-0004-0000-0000-00002E000000}"/>
    <hyperlink ref="E58" location="A126109962L" display="A126109962L" xr:uid="{00000000-0004-0000-0000-00002F000000}"/>
    <hyperlink ref="E59" location="A126102402L" display="A126102402L" xr:uid="{00000000-0004-0000-0000-000030000000}"/>
    <hyperlink ref="E60" location="A126094894K" display="A126094894K" xr:uid="{00000000-0004-0000-0000-000031000000}"/>
    <hyperlink ref="E61" location="A126110014K" display="A126110014K" xr:uid="{00000000-0004-0000-0000-000032000000}"/>
    <hyperlink ref="E62" location="A126102454R" display="A126102454R" xr:uid="{00000000-0004-0000-0000-000033000000}"/>
    <hyperlink ref="E63" location="A126094898V" display="A126094898V" xr:uid="{00000000-0004-0000-0000-000034000000}"/>
    <hyperlink ref="E64" location="A126110018V" display="A126110018V" xr:uid="{00000000-0004-0000-0000-000035000000}"/>
    <hyperlink ref="E65" location="A126102458X" display="A126102458X" xr:uid="{00000000-0004-0000-0000-000036000000}"/>
    <hyperlink ref="E66" location="A126094950T" display="A126094950T" xr:uid="{00000000-0004-0000-0000-000037000000}"/>
    <hyperlink ref="E67" location="A126110070C" display="A126110070C" xr:uid="{00000000-0004-0000-0000-000038000000}"/>
    <hyperlink ref="E68" location="A126102510W" display="A126102510W" xr:uid="{00000000-0004-0000-0000-000039000000}"/>
    <hyperlink ref="E69" location="A126094822X" display="A126094822X" xr:uid="{00000000-0004-0000-0000-00003A000000}"/>
    <hyperlink ref="E70" location="A126109942C" display="A126109942C" xr:uid="{00000000-0004-0000-0000-00003B000000}"/>
    <hyperlink ref="E71" location="A126102382R" display="A126102382R" xr:uid="{00000000-0004-0000-0000-00003C000000}"/>
    <hyperlink ref="E72" location="A126094938A" display="A126094938A" xr:uid="{00000000-0004-0000-0000-00003D000000}"/>
    <hyperlink ref="E73" location="A126110058L" display="A126110058L" xr:uid="{00000000-0004-0000-0000-00003E000000}"/>
    <hyperlink ref="E74" location="A126102498T" display="A126102498T" xr:uid="{00000000-0004-0000-0000-00003F000000}"/>
    <hyperlink ref="E75" location="A126094942T" display="A126094942T" xr:uid="{00000000-0004-0000-0000-000040000000}"/>
    <hyperlink ref="E76" location="A126110062C" display="A126110062C" xr:uid="{00000000-0004-0000-0000-000041000000}"/>
    <hyperlink ref="E77" location="A126102502W" display="A126102502W" xr:uid="{00000000-0004-0000-0000-000042000000}"/>
    <hyperlink ref="E78" location="A126094830X" display="A126094830X" xr:uid="{00000000-0004-0000-0000-000043000000}"/>
    <hyperlink ref="E79" location="A126109950C" display="A126109950C" xr:uid="{00000000-0004-0000-0000-000044000000}"/>
    <hyperlink ref="E80" location="A126102390R" display="A126102390R" xr:uid="{00000000-0004-0000-0000-000045000000}"/>
    <hyperlink ref="E81" location="A126094866A" display="A126094866A" xr:uid="{00000000-0004-0000-0000-000046000000}"/>
    <hyperlink ref="E82" location="A126109986F" display="A126109986F" xr:uid="{00000000-0004-0000-0000-000047000000}"/>
    <hyperlink ref="E83" location="A126102426F" display="A126102426F" xr:uid="{00000000-0004-0000-0000-000048000000}"/>
    <hyperlink ref="E84" location="A126094902X" display="A126094902X" xr:uid="{00000000-0004-0000-0000-000049000000}"/>
    <hyperlink ref="E85" location="A126110022K" display="A126110022K" xr:uid="{00000000-0004-0000-0000-00004A000000}"/>
    <hyperlink ref="E86" location="A126102462R" display="A126102462R" xr:uid="{00000000-0004-0000-0000-00004B000000}"/>
    <hyperlink ref="E87" location="A126094954A" display="A126094954A" xr:uid="{00000000-0004-0000-0000-00004C000000}"/>
    <hyperlink ref="E88" location="A126110074L" display="A126110074L" xr:uid="{00000000-0004-0000-0000-00004D000000}"/>
    <hyperlink ref="E89" location="A126102514F" display="A126102514F" xr:uid="{00000000-0004-0000-0000-00004E000000}"/>
    <hyperlink ref="E90" location="A126094826J" display="A126094826J" xr:uid="{00000000-0004-0000-0000-00004F000000}"/>
    <hyperlink ref="E91" location="A126109946L" display="A126109946L" xr:uid="{00000000-0004-0000-0000-000050000000}"/>
    <hyperlink ref="E92" location="A126102386X" display="A126102386X" xr:uid="{00000000-0004-0000-0000-000051000000}"/>
    <hyperlink ref="E93" location="A126094906J" display="A126094906J" xr:uid="{00000000-0004-0000-0000-000052000000}"/>
    <hyperlink ref="E94" location="A126110026V" display="A126110026V" xr:uid="{00000000-0004-0000-0000-000053000000}"/>
    <hyperlink ref="E95" location="A126102466X" display="A126102466X" xr:uid="{00000000-0004-0000-0000-000054000000}"/>
    <hyperlink ref="E96" location="A126094918T" display="A126094918T" xr:uid="{00000000-0004-0000-0000-000055000000}"/>
    <hyperlink ref="E97" location="A126110038C" display="A126110038C" xr:uid="{00000000-0004-0000-0000-000056000000}"/>
    <hyperlink ref="E98" location="A126102478J" display="A126102478J" xr:uid="{00000000-0004-0000-0000-000057000000}"/>
    <hyperlink ref="E99" location="A126094850J" display="A126094850J" xr:uid="{00000000-0004-0000-0000-000058000000}"/>
    <hyperlink ref="E100" location="A126109970L" display="A126109970L" xr:uid="{00000000-0004-0000-0000-000059000000}"/>
    <hyperlink ref="E101" location="A126102410L" display="A126102410L" xr:uid="{00000000-0004-0000-0000-00005A000000}"/>
    <hyperlink ref="E102" location="A126094834J" display="A126094834J" xr:uid="{00000000-0004-0000-0000-00005B000000}"/>
    <hyperlink ref="E103" location="A126109954L" display="A126109954L" xr:uid="{00000000-0004-0000-0000-00005C000000}"/>
    <hyperlink ref="E104" location="A126102394X" display="A126102394X" xr:uid="{00000000-0004-0000-0000-00005D000000}"/>
    <hyperlink ref="E105" location="A126094870T" display="A126094870T" xr:uid="{00000000-0004-0000-0000-00005E000000}"/>
    <hyperlink ref="E106" location="A126109990W" display="A126109990W" xr:uid="{00000000-0004-0000-0000-00005F000000}"/>
    <hyperlink ref="E107" location="A126102430W" display="A126102430W" xr:uid="{00000000-0004-0000-0000-000060000000}"/>
    <hyperlink ref="E108" location="A126094846T" display="A126094846T" xr:uid="{00000000-0004-0000-0000-000061000000}"/>
    <hyperlink ref="E109" location="A126109966W" display="A126109966W" xr:uid="{00000000-0004-0000-0000-000062000000}"/>
    <hyperlink ref="E110" location="A126102406W" display="A126102406W" xr:uid="{00000000-0004-0000-0000-000063000000}"/>
    <hyperlink ref="E111" location="A126094874A" display="A126094874A" xr:uid="{00000000-0004-0000-0000-000064000000}"/>
    <hyperlink ref="E112" location="A126109994F" display="A126109994F" xr:uid="{00000000-0004-0000-0000-000065000000}"/>
    <hyperlink ref="E113" location="A126102434F" display="A126102434F" xr:uid="{00000000-0004-0000-0000-000066000000}"/>
    <hyperlink ref="E114" location="A126094854T" display="A126094854T" xr:uid="{00000000-0004-0000-0000-000067000000}"/>
    <hyperlink ref="E115" location="A126109974W" display="A126109974W" xr:uid="{00000000-0004-0000-0000-000068000000}"/>
    <hyperlink ref="E116" location="A126102414W" display="A126102414W" xr:uid="{00000000-0004-0000-0000-000069000000}"/>
    <hyperlink ref="E117" location="A126098702C" display="A126098702C" xr:uid="{00000000-0004-0000-0000-00006A000000}"/>
    <hyperlink ref="E118" location="A126113822L" display="A126113822L" xr:uid="{00000000-0004-0000-0000-00006B000000}"/>
    <hyperlink ref="E119" location="A126106262V" display="A126106262V" xr:uid="{00000000-0004-0000-0000-00006C000000}"/>
    <hyperlink ref="E120" location="A126098658F" display="A126098658F" xr:uid="{00000000-0004-0000-0000-00006D000000}"/>
    <hyperlink ref="E121" location="A126113778R" display="A126113778R" xr:uid="{00000000-0004-0000-0000-00006E000000}"/>
    <hyperlink ref="E122" location="A126106218K" display="A126106218K" xr:uid="{00000000-0004-0000-0000-00006F000000}"/>
    <hyperlink ref="E123" location="A126098706L" display="A126098706L" xr:uid="{00000000-0004-0000-0000-000070000000}"/>
    <hyperlink ref="E124" location="A126113826W" display="A126113826W" xr:uid="{00000000-0004-0000-0000-000071000000}"/>
    <hyperlink ref="E125" location="A126106266C" display="A126106266C" xr:uid="{00000000-0004-0000-0000-000072000000}"/>
    <hyperlink ref="E126" location="A126098710C" display="A126098710C" xr:uid="{00000000-0004-0000-0000-000073000000}"/>
    <hyperlink ref="E127" location="A126113830L" display="A126113830L" xr:uid="{00000000-0004-0000-0000-000074000000}"/>
    <hyperlink ref="E128" location="A126106270V" display="A126106270V" xr:uid="{00000000-0004-0000-0000-000075000000}"/>
    <hyperlink ref="E129" location="A126098662W" display="A126098662W" xr:uid="{00000000-0004-0000-0000-000076000000}"/>
    <hyperlink ref="E130" location="A126113782F" display="A126113782F" xr:uid="{00000000-0004-0000-0000-000077000000}"/>
    <hyperlink ref="E131" location="A126106222A" display="A126106222A" xr:uid="{00000000-0004-0000-0000-000078000000}"/>
    <hyperlink ref="E132" location="A126098666F" display="A126098666F" xr:uid="{00000000-0004-0000-0000-000079000000}"/>
    <hyperlink ref="E133" location="A126113786R" display="A126113786R" xr:uid="{00000000-0004-0000-0000-00007A000000}"/>
    <hyperlink ref="E134" location="A126106226K" display="A126106226K" xr:uid="{00000000-0004-0000-0000-00007B000000}"/>
    <hyperlink ref="E135" location="A126098690F" display="A126098690F" xr:uid="{00000000-0004-0000-0000-00007C000000}"/>
    <hyperlink ref="E136" location="A126113810C" display="A126113810C" xr:uid="{00000000-0004-0000-0000-00007D000000}"/>
    <hyperlink ref="E137" location="A126106250K" display="A126106250K" xr:uid="{00000000-0004-0000-0000-00007E000000}"/>
    <hyperlink ref="E138" location="A126098638W" display="A126098638W" xr:uid="{00000000-0004-0000-0000-00007F000000}"/>
    <hyperlink ref="E139" location="A126113758F" display="A126113758F" xr:uid="{00000000-0004-0000-0000-000080000000}"/>
    <hyperlink ref="E140" location="A126106198L" display="A126106198L" xr:uid="{00000000-0004-0000-0000-000081000000}"/>
    <hyperlink ref="E141" location="A126098714L" display="A126098714L" xr:uid="{00000000-0004-0000-0000-000082000000}"/>
    <hyperlink ref="E142" location="A126113834W" display="A126113834W" xr:uid="{00000000-0004-0000-0000-000083000000}"/>
    <hyperlink ref="E143" location="A126106274C" display="A126106274C" xr:uid="{00000000-0004-0000-0000-000084000000}"/>
    <hyperlink ref="E144" location="A126098694R" display="A126098694R" xr:uid="{00000000-0004-0000-0000-000085000000}"/>
    <hyperlink ref="E145" location="A126113814L" display="A126113814L" xr:uid="{00000000-0004-0000-0000-000086000000}"/>
    <hyperlink ref="E146" location="A126106254V" display="A126106254V" xr:uid="{00000000-0004-0000-0000-000087000000}"/>
    <hyperlink ref="E147" location="A126098726W" display="A126098726W" xr:uid="{00000000-0004-0000-0000-000088000000}"/>
    <hyperlink ref="E148" location="A126113846F" display="A126113846F" xr:uid="{00000000-0004-0000-0000-000089000000}"/>
    <hyperlink ref="E149" location="A126106286L" display="A126106286L" xr:uid="{00000000-0004-0000-0000-00008A000000}"/>
    <hyperlink ref="E150" location="A126098642L" display="A126098642L" xr:uid="{00000000-0004-0000-0000-00008B000000}"/>
    <hyperlink ref="E151" location="A126113762W" display="A126113762W" xr:uid="{00000000-0004-0000-0000-00008C000000}"/>
    <hyperlink ref="E152" location="A126106202T" display="A126106202T" xr:uid="{00000000-0004-0000-0000-00008D000000}"/>
    <hyperlink ref="E153" location="A126098598R" display="A126098598R" xr:uid="{00000000-0004-0000-0000-00008E000000}"/>
    <hyperlink ref="E154" location="A126113718L" display="A126113718L" xr:uid="{00000000-0004-0000-0000-00008F000000}"/>
    <hyperlink ref="E155" location="A126106158V" display="A126106158V" xr:uid="{00000000-0004-0000-0000-000090000000}"/>
    <hyperlink ref="E156" location="A126098618L" display="A126098618L" xr:uid="{00000000-0004-0000-0000-000091000000}"/>
    <hyperlink ref="E157" location="A126113738W" display="A126113738W" xr:uid="{00000000-0004-0000-0000-000092000000}"/>
    <hyperlink ref="E158" location="A126106178C" display="A126106178C" xr:uid="{00000000-0004-0000-0000-000093000000}"/>
    <hyperlink ref="E159" location="A126098670W" display="A126098670W" xr:uid="{00000000-0004-0000-0000-000094000000}"/>
    <hyperlink ref="E160" location="A126113790F" display="A126113790F" xr:uid="{00000000-0004-0000-0000-000095000000}"/>
    <hyperlink ref="E161" location="A126106230A" display="A126106230A" xr:uid="{00000000-0004-0000-0000-000096000000}"/>
    <hyperlink ref="E162" location="A126098622C" display="A126098622C" xr:uid="{00000000-0004-0000-0000-000097000000}"/>
    <hyperlink ref="E163" location="A126113742L" display="A126113742L" xr:uid="{00000000-0004-0000-0000-000098000000}"/>
    <hyperlink ref="E164" location="A126106182V" display="A126106182V" xr:uid="{00000000-0004-0000-0000-000099000000}"/>
    <hyperlink ref="E165" location="A126098674F" display="A126098674F" xr:uid="{00000000-0004-0000-0000-00009A000000}"/>
    <hyperlink ref="E166" location="A126113794R" display="A126113794R" xr:uid="{00000000-0004-0000-0000-00009B000000}"/>
    <hyperlink ref="E167" location="A126106234K" display="A126106234K" xr:uid="{00000000-0004-0000-0000-00009C000000}"/>
    <hyperlink ref="E168" location="A126098678R" display="A126098678R" xr:uid="{00000000-0004-0000-0000-00009D000000}"/>
    <hyperlink ref="E169" location="A126113798X" display="A126113798X" xr:uid="{00000000-0004-0000-0000-00009E000000}"/>
    <hyperlink ref="E170" location="A126106238V" display="A126106238V" xr:uid="{00000000-0004-0000-0000-00009F000000}"/>
    <hyperlink ref="E171" location="A126098730L" display="A126098730L" xr:uid="{00000000-0004-0000-0000-0000A0000000}"/>
    <hyperlink ref="E172" location="A126113850W" display="A126113850W" xr:uid="{00000000-0004-0000-0000-0000A1000000}"/>
    <hyperlink ref="E173" location="A126106290C" display="A126106290C" xr:uid="{00000000-0004-0000-0000-0000A2000000}"/>
    <hyperlink ref="E174" location="A126098602V" display="A126098602V" xr:uid="{00000000-0004-0000-0000-0000A3000000}"/>
    <hyperlink ref="E175" location="A126113722C" display="A126113722C" xr:uid="{00000000-0004-0000-0000-0000A4000000}"/>
    <hyperlink ref="E176" location="A126106162K" display="A126106162K" xr:uid="{00000000-0004-0000-0000-0000A5000000}"/>
    <hyperlink ref="E177" location="A126098718W" display="A126098718W" xr:uid="{00000000-0004-0000-0000-0000A6000000}"/>
    <hyperlink ref="E178" location="A126113838F" display="A126113838F" xr:uid="{00000000-0004-0000-0000-0000A7000000}"/>
    <hyperlink ref="E179" location="A126106278L" display="A126106278L" xr:uid="{00000000-0004-0000-0000-0000A8000000}"/>
    <hyperlink ref="E180" location="A126098722L" display="A126098722L" xr:uid="{00000000-0004-0000-0000-0000A9000000}"/>
    <hyperlink ref="E181" location="A126113842W" display="A126113842W" xr:uid="{00000000-0004-0000-0000-0000AA000000}"/>
    <hyperlink ref="E182" location="A126106282C" display="A126106282C" xr:uid="{00000000-0004-0000-0000-0000AB000000}"/>
    <hyperlink ref="E183" location="A126098610V" display="A126098610V" xr:uid="{00000000-0004-0000-0000-0000AC000000}"/>
    <hyperlink ref="E184" location="A126113730C" display="A126113730C" xr:uid="{00000000-0004-0000-0000-0000AD000000}"/>
    <hyperlink ref="E185" location="A126106170K" display="A126106170K" xr:uid="{00000000-0004-0000-0000-0000AE000000}"/>
    <hyperlink ref="E186" location="A126098646W" display="A126098646W" xr:uid="{00000000-0004-0000-0000-0000AF000000}"/>
    <hyperlink ref="E187" location="A126113766F" display="A126113766F" xr:uid="{00000000-0004-0000-0000-0000B0000000}"/>
    <hyperlink ref="E188" location="A126106206A" display="A126106206A" xr:uid="{00000000-0004-0000-0000-0000B1000000}"/>
    <hyperlink ref="E189" location="A126098682F" display="A126098682F" xr:uid="{00000000-0004-0000-0000-0000B2000000}"/>
    <hyperlink ref="E190" location="A126113802C" display="A126113802C" xr:uid="{00000000-0004-0000-0000-0000B3000000}"/>
    <hyperlink ref="E191" location="A126106242K" display="A126106242K" xr:uid="{00000000-0004-0000-0000-0000B4000000}"/>
    <hyperlink ref="E192" location="A126098734W" display="A126098734W" xr:uid="{00000000-0004-0000-0000-0000B5000000}"/>
    <hyperlink ref="E193" location="A126113854F" display="A126113854F" xr:uid="{00000000-0004-0000-0000-0000B6000000}"/>
    <hyperlink ref="E194" location="A126106294L" display="A126106294L" xr:uid="{00000000-0004-0000-0000-0000B7000000}"/>
    <hyperlink ref="E195" location="A126098606C" display="A126098606C" xr:uid="{00000000-0004-0000-0000-0000B8000000}"/>
    <hyperlink ref="E196" location="A126113726L" display="A126113726L" xr:uid="{00000000-0004-0000-0000-0000B9000000}"/>
    <hyperlink ref="E197" location="A126106166V" display="A126106166V" xr:uid="{00000000-0004-0000-0000-0000BA000000}"/>
    <hyperlink ref="E198" location="A126098686R" display="A126098686R" xr:uid="{00000000-0004-0000-0000-0000BB000000}"/>
    <hyperlink ref="E199" location="A126113806L" display="A126113806L" xr:uid="{00000000-0004-0000-0000-0000BC000000}"/>
    <hyperlink ref="E200" location="A126106246V" display="A126106246V" xr:uid="{00000000-0004-0000-0000-0000BD000000}"/>
    <hyperlink ref="E201" location="A126098698X" display="A126098698X" xr:uid="{00000000-0004-0000-0000-0000BE000000}"/>
    <hyperlink ref="E202" location="A126113818W" display="A126113818W" xr:uid="{00000000-0004-0000-0000-0000BF000000}"/>
    <hyperlink ref="E203" location="A126106258C" display="A126106258C" xr:uid="{00000000-0004-0000-0000-0000C0000000}"/>
    <hyperlink ref="E204" location="A126098630C" display="A126098630C" xr:uid="{00000000-0004-0000-0000-0000C1000000}"/>
    <hyperlink ref="E205" location="A126113750L" display="A126113750L" xr:uid="{00000000-0004-0000-0000-0000C2000000}"/>
    <hyperlink ref="E206" location="A126106190V" display="A126106190V" xr:uid="{00000000-0004-0000-0000-0000C3000000}"/>
    <hyperlink ref="E207" location="A126098614C" display="A126098614C" xr:uid="{00000000-0004-0000-0000-0000C4000000}"/>
    <hyperlink ref="E208" location="A126113734L" display="A126113734L" xr:uid="{00000000-0004-0000-0000-0000C5000000}"/>
    <hyperlink ref="E209" location="A126106174V" display="A126106174V" xr:uid="{00000000-0004-0000-0000-0000C6000000}"/>
    <hyperlink ref="E210" location="A126098650L" display="A126098650L" xr:uid="{00000000-0004-0000-0000-0000C7000000}"/>
    <hyperlink ref="E211" location="A126113770W" display="A126113770W" xr:uid="{00000000-0004-0000-0000-0000C8000000}"/>
    <hyperlink ref="E212" location="A126106210T" display="A126106210T" xr:uid="{00000000-0004-0000-0000-0000C9000000}"/>
    <hyperlink ref="E213" location="A126098626L" display="A126098626L" xr:uid="{00000000-0004-0000-0000-0000CA000000}"/>
    <hyperlink ref="E214" location="A126113746W" display="A126113746W" xr:uid="{00000000-0004-0000-0000-0000CB000000}"/>
    <hyperlink ref="E215" location="A126106186C" display="A126106186C" xr:uid="{00000000-0004-0000-0000-0000CC000000}"/>
    <hyperlink ref="E216" location="A126098654W" display="A126098654W" xr:uid="{00000000-0004-0000-0000-0000CD000000}"/>
    <hyperlink ref="E217" location="A126113774F" display="A126113774F" xr:uid="{00000000-0004-0000-0000-0000CE000000}"/>
    <hyperlink ref="E218" location="A126106214A" display="A126106214A" xr:uid="{00000000-0004-0000-0000-0000CF000000}"/>
    <hyperlink ref="E219" location="A126098634L" display="A126098634L" xr:uid="{00000000-0004-0000-0000-0000D0000000}"/>
    <hyperlink ref="E220" location="A126113754W" display="A126113754W" xr:uid="{00000000-0004-0000-0000-0000D1000000}"/>
    <hyperlink ref="E221" location="A126106194C" display="A126106194C" xr:uid="{00000000-0004-0000-0000-0000D2000000}"/>
    <hyperlink ref="E222" location="A126096182X" display="A126096182X" xr:uid="{00000000-0004-0000-0000-0000D3000000}"/>
    <hyperlink ref="E223" location="A126111302W" display="A126111302W" xr:uid="{00000000-0004-0000-0000-0000D4000000}"/>
    <hyperlink ref="E224" location="A126103742A" display="A126103742A" xr:uid="{00000000-0004-0000-0000-0000D5000000}"/>
    <hyperlink ref="E225" location="A126096138R" display="A126096138R" xr:uid="{00000000-0004-0000-0000-0000D6000000}"/>
    <hyperlink ref="E226" location="A126111258X" display="A126111258X" xr:uid="{00000000-0004-0000-0000-0000D7000000}"/>
    <hyperlink ref="E227" location="A126103698C" display="A126103698C" xr:uid="{00000000-0004-0000-0000-0000D8000000}"/>
    <hyperlink ref="E228" location="A126096186J" display="A126096186J" xr:uid="{00000000-0004-0000-0000-0000D9000000}"/>
    <hyperlink ref="E229" location="A126111306F" display="A126111306F" xr:uid="{00000000-0004-0000-0000-0000DA000000}"/>
    <hyperlink ref="E230" location="A126103746K" display="A126103746K" xr:uid="{00000000-0004-0000-0000-0000DB000000}"/>
    <hyperlink ref="E231" location="A126096190X" display="A126096190X" xr:uid="{00000000-0004-0000-0000-0000DC000000}"/>
    <hyperlink ref="E232" location="A126111310W" display="A126111310W" xr:uid="{00000000-0004-0000-0000-0000DD000000}"/>
    <hyperlink ref="E233" location="A126103750A" display="A126103750A" xr:uid="{00000000-0004-0000-0000-0000DE000000}"/>
    <hyperlink ref="E234" location="A126096142F" display="A126096142F" xr:uid="{00000000-0004-0000-0000-0000DF000000}"/>
    <hyperlink ref="E235" location="A126111262R" display="A126111262R" xr:uid="{00000000-0004-0000-0000-0000E0000000}"/>
    <hyperlink ref="E236" location="A126103702J" display="A126103702J" xr:uid="{00000000-0004-0000-0000-0000E1000000}"/>
    <hyperlink ref="E237" location="A126096146R" display="A126096146R" xr:uid="{00000000-0004-0000-0000-0000E2000000}"/>
    <hyperlink ref="E238" location="A126111266X" display="A126111266X" xr:uid="{00000000-0004-0000-0000-0000E3000000}"/>
    <hyperlink ref="E239" location="A126103706T" display="A126103706T" xr:uid="{00000000-0004-0000-0000-0000E4000000}"/>
    <hyperlink ref="E240" location="A126096170R" display="A126096170R" xr:uid="{00000000-0004-0000-0000-0000E5000000}"/>
    <hyperlink ref="E241" location="A126111290X" display="A126111290X" xr:uid="{00000000-0004-0000-0000-0000E6000000}"/>
    <hyperlink ref="E242" location="A126103730T" display="A126103730T" xr:uid="{00000000-0004-0000-0000-0000E7000000}"/>
    <hyperlink ref="E243" location="A126096118F" display="A126096118F" xr:uid="{00000000-0004-0000-0000-0000E8000000}"/>
    <hyperlink ref="E244" location="A126111238R" display="A126111238R" xr:uid="{00000000-0004-0000-0000-0000E9000000}"/>
    <hyperlink ref="E245" location="A126103678V" display="A126103678V" xr:uid="{00000000-0004-0000-0000-0000EA000000}"/>
    <hyperlink ref="E246" location="A126096194J" display="A126096194J" xr:uid="{00000000-0004-0000-0000-0000EB000000}"/>
    <hyperlink ref="E247" location="A126111314F" display="A126111314F" xr:uid="{00000000-0004-0000-0000-0000EC000000}"/>
    <hyperlink ref="E248" location="A126103754K" display="A126103754K" xr:uid="{00000000-0004-0000-0000-0000ED000000}"/>
    <hyperlink ref="E249" location="A126096174X" display="A126096174X" xr:uid="{00000000-0004-0000-0000-0000EE000000}"/>
    <hyperlink ref="E250" location="A126111294J" display="A126111294J" xr:uid="{00000000-0004-0000-0000-0000EF000000}"/>
    <hyperlink ref="E251" location="A126103734A" display="A126103734A" xr:uid="{00000000-0004-0000-0000-0000F0000000}"/>
    <hyperlink ref="E252" location="A126096206F" display="A126096206F" xr:uid="{00000000-0004-0000-0000-0000F1000000}"/>
    <hyperlink ref="E253" location="A126111326R" display="A126111326R" xr:uid="{00000000-0004-0000-0000-0000F2000000}"/>
    <hyperlink ref="E254" location="A126103766V" display="A126103766V" xr:uid="{00000000-0004-0000-0000-0000F3000000}"/>
    <hyperlink ref="E255" location="A126096122W" display="A126096122W" xr:uid="{00000000-0004-0000-0000-0000F4000000}"/>
    <hyperlink ref="E256" location="A126111242F" display="A126111242F" xr:uid="{00000000-0004-0000-0000-0000F5000000}"/>
    <hyperlink ref="E257" location="A126103682K" display="A126103682K" xr:uid="{00000000-0004-0000-0000-0000F6000000}"/>
    <hyperlink ref="E258" location="A126096078X" display="A126096078X" xr:uid="{00000000-0004-0000-0000-0000F7000000}"/>
    <hyperlink ref="E259" location="A126111198J" display="A126111198J" xr:uid="{00000000-0004-0000-0000-0000F8000000}"/>
    <hyperlink ref="E260" location="A126103638A" display="A126103638A" xr:uid="{00000000-0004-0000-0000-0000F9000000}"/>
    <hyperlink ref="E261" location="A126096098J" display="A126096098J" xr:uid="{00000000-0004-0000-0000-0000FA000000}"/>
    <hyperlink ref="E262" location="A126111218F" display="A126111218F" xr:uid="{00000000-0004-0000-0000-0000FB000000}"/>
    <hyperlink ref="E263" location="A126103658K" display="A126103658K" xr:uid="{00000000-0004-0000-0000-0000FC000000}"/>
    <hyperlink ref="E264" location="A126096150F" display="A126096150F" xr:uid="{00000000-0004-0000-0000-0000FD000000}"/>
    <hyperlink ref="E265" location="A126111270R" display="A126111270R" xr:uid="{00000000-0004-0000-0000-0000FE000000}"/>
    <hyperlink ref="E266" location="A126103710J" display="A126103710J" xr:uid="{00000000-0004-0000-0000-0000FF000000}"/>
    <hyperlink ref="E267" location="A126096102L" display="A126096102L" xr:uid="{00000000-0004-0000-0000-000000010000}"/>
    <hyperlink ref="E268" location="A126111222W" display="A126111222W" xr:uid="{00000000-0004-0000-0000-000001010000}"/>
    <hyperlink ref="E269" location="A126103662A" display="A126103662A" xr:uid="{00000000-0004-0000-0000-000002010000}"/>
    <hyperlink ref="E270" location="A126096154R" display="A126096154R" xr:uid="{00000000-0004-0000-0000-000003010000}"/>
    <hyperlink ref="E271" location="A126111274X" display="A126111274X" xr:uid="{00000000-0004-0000-0000-000004010000}"/>
    <hyperlink ref="E272" location="A126103714T" display="A126103714T" xr:uid="{00000000-0004-0000-0000-000005010000}"/>
    <hyperlink ref="E273" location="A126096158X" display="A126096158X" xr:uid="{00000000-0004-0000-0000-000006010000}"/>
    <hyperlink ref="E274" location="A126111278J" display="A126111278J" xr:uid="{00000000-0004-0000-0000-000007010000}"/>
    <hyperlink ref="E275" location="A126103718A" display="A126103718A" xr:uid="{00000000-0004-0000-0000-000008010000}"/>
    <hyperlink ref="E276" location="A126096210W" display="A126096210W" xr:uid="{00000000-0004-0000-0000-000009010000}"/>
    <hyperlink ref="E277" location="A126111330F" display="A126111330F" xr:uid="{00000000-0004-0000-0000-00000A010000}"/>
    <hyperlink ref="E278" location="A126103770K" display="A126103770K" xr:uid="{00000000-0004-0000-0000-00000B010000}"/>
    <hyperlink ref="E279" location="A126096082R" display="A126096082R" xr:uid="{00000000-0004-0000-0000-00000C010000}"/>
    <hyperlink ref="E280" location="A126111202L" display="A126111202L" xr:uid="{00000000-0004-0000-0000-00000D010000}"/>
    <hyperlink ref="E281" location="A126103642T" display="A126103642T" xr:uid="{00000000-0004-0000-0000-00000E010000}"/>
    <hyperlink ref="E282" location="A126096198T" display="A126096198T" xr:uid="{00000000-0004-0000-0000-00000F010000}"/>
    <hyperlink ref="E283" location="A126111318R" display="A126111318R" xr:uid="{00000000-0004-0000-0000-000010010000}"/>
    <hyperlink ref="E284" location="A126103758V" display="A126103758V" xr:uid="{00000000-0004-0000-0000-000011010000}"/>
    <hyperlink ref="E285" location="A126096202W" display="A126096202W" xr:uid="{00000000-0004-0000-0000-000012010000}"/>
    <hyperlink ref="E286" location="A126111322F" display="A126111322F" xr:uid="{00000000-0004-0000-0000-000013010000}"/>
    <hyperlink ref="E287" location="A126103762K" display="A126103762K" xr:uid="{00000000-0004-0000-0000-000014010000}"/>
    <hyperlink ref="E288" location="A126096090R" display="A126096090R" xr:uid="{00000000-0004-0000-0000-000015010000}"/>
    <hyperlink ref="E289" location="A126111210L" display="A126111210L" xr:uid="{00000000-0004-0000-0000-000016010000}"/>
    <hyperlink ref="E290" location="A126103650T" display="A126103650T" xr:uid="{00000000-0004-0000-0000-000017010000}"/>
    <hyperlink ref="E291" location="A126096126F" display="A126096126F" xr:uid="{00000000-0004-0000-0000-000018010000}"/>
    <hyperlink ref="E292" location="A126111246R" display="A126111246R" xr:uid="{00000000-0004-0000-0000-000019010000}"/>
    <hyperlink ref="E293" location="A126103686V" display="A126103686V" xr:uid="{00000000-0004-0000-0000-00001A010000}"/>
    <hyperlink ref="E294" location="A126096162R" display="A126096162R" xr:uid="{00000000-0004-0000-0000-00001B010000}"/>
    <hyperlink ref="E295" location="A126111282X" display="A126111282X" xr:uid="{00000000-0004-0000-0000-00001C010000}"/>
    <hyperlink ref="E296" location="A126103722T" display="A126103722T" xr:uid="{00000000-0004-0000-0000-00001D010000}"/>
    <hyperlink ref="E297" location="A126096214F" display="A126096214F" xr:uid="{00000000-0004-0000-0000-00001E010000}"/>
    <hyperlink ref="E298" location="A126111334R" display="A126111334R" xr:uid="{00000000-0004-0000-0000-00001F010000}"/>
    <hyperlink ref="E299" location="A126103774V" display="A126103774V" xr:uid="{00000000-0004-0000-0000-000020010000}"/>
    <hyperlink ref="E300" location="A126096086X" display="A126096086X" xr:uid="{00000000-0004-0000-0000-000021010000}"/>
    <hyperlink ref="E301" location="A126111206W" display="A126111206W" xr:uid="{00000000-0004-0000-0000-000022010000}"/>
    <hyperlink ref="E302" location="A126103646A" display="A126103646A" xr:uid="{00000000-0004-0000-0000-000023010000}"/>
    <hyperlink ref="E303" location="A126096166X" display="A126096166X" xr:uid="{00000000-0004-0000-0000-000024010000}"/>
    <hyperlink ref="E304" location="A126111286J" display="A126111286J" xr:uid="{00000000-0004-0000-0000-000025010000}"/>
    <hyperlink ref="E305" location="A126103726A" display="A126103726A" xr:uid="{00000000-0004-0000-0000-000026010000}"/>
    <hyperlink ref="E306" location="A126096178J" display="A126096178J" xr:uid="{00000000-0004-0000-0000-000027010000}"/>
    <hyperlink ref="E307" location="A126111298T" display="A126111298T" xr:uid="{00000000-0004-0000-0000-000028010000}"/>
    <hyperlink ref="E308" location="A126103738K" display="A126103738K" xr:uid="{00000000-0004-0000-0000-000029010000}"/>
    <hyperlink ref="E309" location="A126096110L" display="A126096110L" xr:uid="{00000000-0004-0000-0000-00002A010000}"/>
    <hyperlink ref="E310" location="A126111230W" display="A126111230W" xr:uid="{00000000-0004-0000-0000-00002B010000}"/>
    <hyperlink ref="E311" location="A126103670A" display="A126103670A" xr:uid="{00000000-0004-0000-0000-00002C010000}"/>
    <hyperlink ref="E312" location="A126096094X" display="A126096094X" xr:uid="{00000000-0004-0000-0000-00002D010000}"/>
    <hyperlink ref="E313" location="A126111214W" display="A126111214W" xr:uid="{00000000-0004-0000-0000-00002E010000}"/>
    <hyperlink ref="E314" location="A126103654A" display="A126103654A" xr:uid="{00000000-0004-0000-0000-00002F010000}"/>
    <hyperlink ref="E315" location="A126096130W" display="A126096130W" xr:uid="{00000000-0004-0000-0000-000030010000}"/>
    <hyperlink ref="E316" location="A126111250F" display="A126111250F" xr:uid="{00000000-0004-0000-0000-000031010000}"/>
    <hyperlink ref="E317" location="A126103690K" display="A126103690K" xr:uid="{00000000-0004-0000-0000-000032010000}"/>
    <hyperlink ref="E318" location="A126096106W" display="A126096106W" xr:uid="{00000000-0004-0000-0000-000033010000}"/>
    <hyperlink ref="E319" location="A126111226F" display="A126111226F" xr:uid="{00000000-0004-0000-0000-000034010000}"/>
    <hyperlink ref="E320" location="A126103666K" display="A126103666K" xr:uid="{00000000-0004-0000-0000-000035010000}"/>
    <hyperlink ref="E321" location="A126096134F" display="A126096134F" xr:uid="{00000000-0004-0000-0000-000036010000}"/>
    <hyperlink ref="E322" location="A126111254R" display="A126111254R" xr:uid="{00000000-0004-0000-0000-000037010000}"/>
    <hyperlink ref="E323" location="A126103694V" display="A126103694V" xr:uid="{00000000-0004-0000-0000-000038010000}"/>
    <hyperlink ref="E324" location="A126096114W" display="A126096114W" xr:uid="{00000000-0004-0000-0000-000039010000}"/>
    <hyperlink ref="E325" location="A126111234F" display="A126111234F" xr:uid="{00000000-0004-0000-0000-00003A010000}"/>
    <hyperlink ref="E326" location="A126103674K" display="A126103674K" xr:uid="{00000000-0004-0000-0000-00003B010000}"/>
    <hyperlink ref="E327" location="A126099962T" display="A126099962T" xr:uid="{00000000-0004-0000-0000-00003C010000}"/>
    <hyperlink ref="E328" location="A126115082C" display="A126115082C" xr:uid="{00000000-0004-0000-0000-00003D010000}"/>
    <hyperlink ref="E329" location="A126107522W" display="A126107522W" xr:uid="{00000000-0004-0000-0000-00003E010000}"/>
    <hyperlink ref="E330" location="A126099918J" display="A126099918J" xr:uid="{00000000-0004-0000-0000-00003F010000}"/>
    <hyperlink ref="E331" location="A126115038V" display="A126115038V" xr:uid="{00000000-0004-0000-0000-000040010000}"/>
    <hyperlink ref="E332" location="A126107478X" display="A126107478X" xr:uid="{00000000-0004-0000-0000-000041010000}"/>
    <hyperlink ref="E333" location="A126099966A" display="A126099966A" xr:uid="{00000000-0004-0000-0000-000042010000}"/>
    <hyperlink ref="E334" location="A126115086L" display="A126115086L" xr:uid="{00000000-0004-0000-0000-000043010000}"/>
    <hyperlink ref="E335" location="A126107526F" display="A126107526F" xr:uid="{00000000-0004-0000-0000-000044010000}"/>
    <hyperlink ref="E336" location="A126099970T" display="A126099970T" xr:uid="{00000000-0004-0000-0000-000045010000}"/>
    <hyperlink ref="E337" location="A126115090C" display="A126115090C" xr:uid="{00000000-0004-0000-0000-000046010000}"/>
    <hyperlink ref="E338" location="A126107530W" display="A126107530W" xr:uid="{00000000-0004-0000-0000-000047010000}"/>
    <hyperlink ref="E339" location="A126099922X" display="A126099922X" xr:uid="{00000000-0004-0000-0000-000048010000}"/>
    <hyperlink ref="E340" location="A126115042K" display="A126115042K" xr:uid="{00000000-0004-0000-0000-000049010000}"/>
    <hyperlink ref="E341" location="A126107482R" display="A126107482R" xr:uid="{00000000-0004-0000-0000-00004A010000}"/>
    <hyperlink ref="E342" location="A126099926J" display="A126099926J" xr:uid="{00000000-0004-0000-0000-00004B010000}"/>
    <hyperlink ref="E343" location="A126115046V" display="A126115046V" xr:uid="{00000000-0004-0000-0000-00004C010000}"/>
    <hyperlink ref="E344" location="A126107486X" display="A126107486X" xr:uid="{00000000-0004-0000-0000-00004D010000}"/>
    <hyperlink ref="E345" location="A126099950J" display="A126099950J" xr:uid="{00000000-0004-0000-0000-00004E010000}"/>
    <hyperlink ref="E346" location="A126115070V" display="A126115070V" xr:uid="{00000000-0004-0000-0000-00004F010000}"/>
    <hyperlink ref="E347" location="A126107510L" display="A126107510L" xr:uid="{00000000-0004-0000-0000-000050010000}"/>
    <hyperlink ref="E348" location="A126099898K" display="A126099898K" xr:uid="{00000000-0004-0000-0000-000051010000}"/>
    <hyperlink ref="E349" location="A126115018K" display="A126115018K" xr:uid="{00000000-0004-0000-0000-000052010000}"/>
    <hyperlink ref="E350" location="A126107458R" display="A126107458R" xr:uid="{00000000-0004-0000-0000-000053010000}"/>
    <hyperlink ref="E351" location="A126099974A" display="A126099974A" xr:uid="{00000000-0004-0000-0000-000054010000}"/>
    <hyperlink ref="E352" location="A126115094L" display="A126115094L" xr:uid="{00000000-0004-0000-0000-000055010000}"/>
    <hyperlink ref="E353" location="A126107534F" display="A126107534F" xr:uid="{00000000-0004-0000-0000-000056010000}"/>
    <hyperlink ref="E354" location="A126099954T" display="A126099954T" xr:uid="{00000000-0004-0000-0000-000057010000}"/>
    <hyperlink ref="E355" location="A126115074C" display="A126115074C" xr:uid="{00000000-0004-0000-0000-000058010000}"/>
    <hyperlink ref="E356" location="A126107514W" display="A126107514W" xr:uid="{00000000-0004-0000-0000-000059010000}"/>
    <hyperlink ref="E357" location="A126099986K" display="A126099986K" xr:uid="{00000000-0004-0000-0000-00005A010000}"/>
    <hyperlink ref="E358" location="A126115106K" display="A126115106K" xr:uid="{00000000-0004-0000-0000-00005B010000}"/>
    <hyperlink ref="E359" location="A126107546R" display="A126107546R" xr:uid="{00000000-0004-0000-0000-00005C010000}"/>
    <hyperlink ref="E360" location="A126099902R" display="A126099902R" xr:uid="{00000000-0004-0000-0000-00005D010000}"/>
    <hyperlink ref="E361" location="A126115022A" display="A126115022A" xr:uid="{00000000-0004-0000-0000-00005E010000}"/>
    <hyperlink ref="E362" location="A126107462F" display="A126107462F" xr:uid="{00000000-0004-0000-0000-00005F010000}"/>
    <hyperlink ref="E363" location="A126099858T" display="A126099858T" xr:uid="{00000000-0004-0000-0000-000060010000}"/>
    <hyperlink ref="E364" location="A126114978A" display="A126114978A" xr:uid="{00000000-0004-0000-0000-000061010000}"/>
    <hyperlink ref="E365" location="A126107418W" display="A126107418W" xr:uid="{00000000-0004-0000-0000-000062010000}"/>
    <hyperlink ref="E366" location="A126099878A" display="A126099878A" xr:uid="{00000000-0004-0000-0000-000063010000}"/>
    <hyperlink ref="E367" location="A126114998K" display="A126114998K" xr:uid="{00000000-0004-0000-0000-000064010000}"/>
    <hyperlink ref="E368" location="A126107438F" display="A126107438F" xr:uid="{00000000-0004-0000-0000-000065010000}"/>
    <hyperlink ref="E369" location="A126099930X" display="A126099930X" xr:uid="{00000000-0004-0000-0000-000066010000}"/>
    <hyperlink ref="E370" location="A126115050K" display="A126115050K" xr:uid="{00000000-0004-0000-0000-000067010000}"/>
    <hyperlink ref="E371" location="A126107490R" display="A126107490R" xr:uid="{00000000-0004-0000-0000-000068010000}"/>
    <hyperlink ref="E372" location="A126099882T" display="A126099882T" xr:uid="{00000000-0004-0000-0000-000069010000}"/>
    <hyperlink ref="E373" location="A126115002T" display="A126115002T" xr:uid="{00000000-0004-0000-0000-00006A010000}"/>
    <hyperlink ref="E374" location="A126107442W" display="A126107442W" xr:uid="{00000000-0004-0000-0000-00006B010000}"/>
    <hyperlink ref="E375" location="A126099934J" display="A126099934J" xr:uid="{00000000-0004-0000-0000-00006C010000}"/>
    <hyperlink ref="E376" location="A126115054V" display="A126115054V" xr:uid="{00000000-0004-0000-0000-00006D010000}"/>
    <hyperlink ref="E377" location="A126107494X" display="A126107494X" xr:uid="{00000000-0004-0000-0000-00006E010000}"/>
    <hyperlink ref="E378" location="A126099938T" display="A126099938T" xr:uid="{00000000-0004-0000-0000-00006F010000}"/>
    <hyperlink ref="E379" location="A126115058C" display="A126115058C" xr:uid="{00000000-0004-0000-0000-000070010000}"/>
    <hyperlink ref="E380" location="A126107498J" display="A126107498J" xr:uid="{00000000-0004-0000-0000-000071010000}"/>
    <hyperlink ref="E381" location="A126099990A" display="A126099990A" xr:uid="{00000000-0004-0000-0000-000072010000}"/>
    <hyperlink ref="E382" location="A126115110A" display="A126115110A" xr:uid="{00000000-0004-0000-0000-000073010000}"/>
    <hyperlink ref="E383" location="A126107550F" display="A126107550F" xr:uid="{00000000-0004-0000-0000-000074010000}"/>
    <hyperlink ref="E384" location="A126099862J" display="A126099862J" xr:uid="{00000000-0004-0000-0000-000075010000}"/>
    <hyperlink ref="E385" location="A126114982T" display="A126114982T" xr:uid="{00000000-0004-0000-0000-000076010000}"/>
    <hyperlink ref="E386" location="A126107422L" display="A126107422L" xr:uid="{00000000-0004-0000-0000-000077010000}"/>
    <hyperlink ref="E387" location="A126099978K" display="A126099978K" xr:uid="{00000000-0004-0000-0000-000078010000}"/>
    <hyperlink ref="E388" location="A126115098W" display="A126115098W" xr:uid="{00000000-0004-0000-0000-000079010000}"/>
    <hyperlink ref="E389" location="A126107538R" display="A126107538R" xr:uid="{00000000-0004-0000-0000-00007A010000}"/>
    <hyperlink ref="E390" location="A126099982A" display="A126099982A" xr:uid="{00000000-0004-0000-0000-00007B010000}"/>
    <hyperlink ref="E391" location="A126115102A" display="A126115102A" xr:uid="{00000000-0004-0000-0000-00007C010000}"/>
    <hyperlink ref="E392" location="A126107542F" display="A126107542F" xr:uid="{00000000-0004-0000-0000-00007D010000}"/>
    <hyperlink ref="E393" location="A126099870J" display="A126099870J" xr:uid="{00000000-0004-0000-0000-00007E010000}"/>
    <hyperlink ref="E394" location="A126114990T" display="A126114990T" xr:uid="{00000000-0004-0000-0000-00007F010000}"/>
    <hyperlink ref="E395" location="A126107430L" display="A126107430L" xr:uid="{00000000-0004-0000-0000-000080010000}"/>
    <hyperlink ref="E396" location="A126099906X" display="A126099906X" xr:uid="{00000000-0004-0000-0000-000081010000}"/>
    <hyperlink ref="E397" location="A126115026K" display="A126115026K" xr:uid="{00000000-0004-0000-0000-000082010000}"/>
    <hyperlink ref="E398" location="A126107466R" display="A126107466R" xr:uid="{00000000-0004-0000-0000-000083010000}"/>
    <hyperlink ref="E399" location="A126099942J" display="A126099942J" xr:uid="{00000000-0004-0000-0000-000084010000}"/>
    <hyperlink ref="E400" location="A126115062V" display="A126115062V" xr:uid="{00000000-0004-0000-0000-000085010000}"/>
    <hyperlink ref="E401" location="A126107502L" display="A126107502L" xr:uid="{00000000-0004-0000-0000-000086010000}"/>
    <hyperlink ref="E402" location="A126099994K" display="A126099994K" xr:uid="{00000000-0004-0000-0000-000087010000}"/>
    <hyperlink ref="E403" location="A126115114K" display="A126115114K" xr:uid="{00000000-0004-0000-0000-000088010000}"/>
    <hyperlink ref="E404" location="A126107554R" display="A126107554R" xr:uid="{00000000-0004-0000-0000-000089010000}"/>
    <hyperlink ref="E405" location="A126099866T" display="A126099866T" xr:uid="{00000000-0004-0000-0000-00008A010000}"/>
    <hyperlink ref="E406" location="A126114986A" display="A126114986A" xr:uid="{00000000-0004-0000-0000-00008B010000}"/>
    <hyperlink ref="E407" location="A126107426W" display="A126107426W" xr:uid="{00000000-0004-0000-0000-00008C010000}"/>
    <hyperlink ref="E408" location="A126099946T" display="A126099946T" xr:uid="{00000000-0004-0000-0000-00008D010000}"/>
    <hyperlink ref="E409" location="A126115066C" display="A126115066C" xr:uid="{00000000-0004-0000-0000-00008E010000}"/>
    <hyperlink ref="E410" location="A126107506W" display="A126107506W" xr:uid="{00000000-0004-0000-0000-00008F010000}"/>
    <hyperlink ref="E411" location="A126099958A" display="A126099958A" xr:uid="{00000000-0004-0000-0000-000090010000}"/>
    <hyperlink ref="E412" location="A126115078L" display="A126115078L" xr:uid="{00000000-0004-0000-0000-000091010000}"/>
    <hyperlink ref="E413" location="A126107518F" display="A126107518F" xr:uid="{00000000-0004-0000-0000-000092010000}"/>
    <hyperlink ref="E414" location="A126099890T" display="A126099890T" xr:uid="{00000000-0004-0000-0000-000093010000}"/>
    <hyperlink ref="E415" location="A126115010T" display="A126115010T" xr:uid="{00000000-0004-0000-0000-000094010000}"/>
    <hyperlink ref="E416" location="A126107450W" display="A126107450W" xr:uid="{00000000-0004-0000-0000-000095010000}"/>
    <hyperlink ref="E417" location="A126099874T" display="A126099874T" xr:uid="{00000000-0004-0000-0000-000096010000}"/>
    <hyperlink ref="E418" location="A126114994A" display="A126114994A" xr:uid="{00000000-0004-0000-0000-000097010000}"/>
    <hyperlink ref="E419" location="A126107434W" display="A126107434W" xr:uid="{00000000-0004-0000-0000-000098010000}"/>
    <hyperlink ref="E420" location="A126099910R" display="A126099910R" xr:uid="{00000000-0004-0000-0000-000099010000}"/>
    <hyperlink ref="E421" location="A126115030A" display="A126115030A" xr:uid="{00000000-0004-0000-0000-00009A010000}"/>
    <hyperlink ref="E422" location="A126107470F" display="A126107470F" xr:uid="{00000000-0004-0000-0000-00009B010000}"/>
    <hyperlink ref="E423" location="A126099886A" display="A126099886A" xr:uid="{00000000-0004-0000-0000-00009C010000}"/>
    <hyperlink ref="E424" location="A126115006A" display="A126115006A" xr:uid="{00000000-0004-0000-0000-00009D010000}"/>
    <hyperlink ref="E425" location="A126107446F" display="A126107446F" xr:uid="{00000000-0004-0000-0000-00009E010000}"/>
    <hyperlink ref="E426" location="A126099914X" display="A126099914X" xr:uid="{00000000-0004-0000-0000-00009F010000}"/>
    <hyperlink ref="E427" location="A126115034K" display="A126115034K" xr:uid="{00000000-0004-0000-0000-0000A0010000}"/>
    <hyperlink ref="E428" location="A126107474R" display="A126107474R" xr:uid="{00000000-0004-0000-0000-0000A1010000}"/>
    <hyperlink ref="E429" location="A126099894A" display="A126099894A" xr:uid="{00000000-0004-0000-0000-0000A2010000}"/>
    <hyperlink ref="E430" location="A126115014A" display="A126115014A" xr:uid="{00000000-0004-0000-0000-0000A3010000}"/>
    <hyperlink ref="E431" location="A126107454F" display="A126107454F" xr:uid="{00000000-0004-0000-0000-0000A4010000}"/>
    <hyperlink ref="E432" location="A126101222K" display="A126101222K" xr:uid="{00000000-0004-0000-0000-0000A5010000}"/>
    <hyperlink ref="E433" location="A126116342F" display="A126116342F" xr:uid="{00000000-0004-0000-0000-0000A6010000}"/>
    <hyperlink ref="E434" location="A126108782K" display="A126108782K" xr:uid="{00000000-0004-0000-0000-0000A7010000}"/>
    <hyperlink ref="E435" location="A126101178L" display="A126101178L" xr:uid="{00000000-0004-0000-0000-0000A8010000}"/>
    <hyperlink ref="E436" location="A126116298J" display="A126116298J" xr:uid="{00000000-0004-0000-0000-0000A9010000}"/>
    <hyperlink ref="E437" location="A126108738A" display="A126108738A" xr:uid="{00000000-0004-0000-0000-0000AA010000}"/>
    <hyperlink ref="E438" location="A126101226V" display="A126101226V" xr:uid="{00000000-0004-0000-0000-0000AB010000}"/>
    <hyperlink ref="E439" location="A126116346R" display="A126116346R" xr:uid="{00000000-0004-0000-0000-0000AC010000}"/>
    <hyperlink ref="E440" location="A126108786V" display="A126108786V" xr:uid="{00000000-0004-0000-0000-0000AD010000}"/>
    <hyperlink ref="E441" location="A126101230K" display="A126101230K" xr:uid="{00000000-0004-0000-0000-0000AE010000}"/>
    <hyperlink ref="E442" location="A126116350F" display="A126116350F" xr:uid="{00000000-0004-0000-0000-0000AF010000}"/>
    <hyperlink ref="E443" location="A126108790K" display="A126108790K" xr:uid="{00000000-0004-0000-0000-0000B0010000}"/>
    <hyperlink ref="E444" location="A126101182C" display="A126101182C" xr:uid="{00000000-0004-0000-0000-0000B1010000}"/>
    <hyperlink ref="E445" location="A126116302L" display="A126116302L" xr:uid="{00000000-0004-0000-0000-0000B2010000}"/>
    <hyperlink ref="E446" location="A126108742T" display="A126108742T" xr:uid="{00000000-0004-0000-0000-0000B3010000}"/>
    <hyperlink ref="E447" location="A126101186L" display="A126101186L" xr:uid="{00000000-0004-0000-0000-0000B4010000}"/>
    <hyperlink ref="E448" location="A126116306W" display="A126116306W" xr:uid="{00000000-0004-0000-0000-0000B5010000}"/>
    <hyperlink ref="E449" location="A126108746A" display="A126108746A" xr:uid="{00000000-0004-0000-0000-0000B6010000}"/>
    <hyperlink ref="E450" location="A126101210A" display="A126101210A" xr:uid="{00000000-0004-0000-0000-0000B7010000}"/>
    <hyperlink ref="E451" location="A126116330W" display="A126116330W" xr:uid="{00000000-0004-0000-0000-0000B8010000}"/>
    <hyperlink ref="E452" location="A126108770A" display="A126108770A" xr:uid="{00000000-0004-0000-0000-0000B9010000}"/>
    <hyperlink ref="E453" location="A126101158C" display="A126101158C" xr:uid="{00000000-0004-0000-0000-0000BA010000}"/>
    <hyperlink ref="E454" location="A126116278X" display="A126116278X" xr:uid="{00000000-0004-0000-0000-0000BB010000}"/>
    <hyperlink ref="E455" location="A126108718T" display="A126108718T" xr:uid="{00000000-0004-0000-0000-0000BC010000}"/>
    <hyperlink ref="E456" location="A126101234V" display="A126101234V" xr:uid="{00000000-0004-0000-0000-0000BD010000}"/>
    <hyperlink ref="E457" location="A126116354R" display="A126116354R" xr:uid="{00000000-0004-0000-0000-0000BE010000}"/>
    <hyperlink ref="E458" location="A126108794V" display="A126108794V" xr:uid="{00000000-0004-0000-0000-0000BF010000}"/>
    <hyperlink ref="E459" location="A126101214K" display="A126101214K" xr:uid="{00000000-0004-0000-0000-0000C0010000}"/>
    <hyperlink ref="E460" location="A126116334F" display="A126116334F" xr:uid="{00000000-0004-0000-0000-0000C1010000}"/>
    <hyperlink ref="E461" location="A126108774K" display="A126108774K" xr:uid="{00000000-0004-0000-0000-0000C2010000}"/>
    <hyperlink ref="E462" location="A126101246C" display="A126101246C" xr:uid="{00000000-0004-0000-0000-0000C3010000}"/>
    <hyperlink ref="E463" location="A126116366X" display="A126116366X" xr:uid="{00000000-0004-0000-0000-0000C4010000}"/>
    <hyperlink ref="E464" location="A126108806T" display="A126108806T" xr:uid="{00000000-0004-0000-0000-0000C5010000}"/>
    <hyperlink ref="E465" location="A126101162V" display="A126101162V" xr:uid="{00000000-0004-0000-0000-0000C6010000}"/>
    <hyperlink ref="E466" location="A126116282R" display="A126116282R" xr:uid="{00000000-0004-0000-0000-0000C7010000}"/>
    <hyperlink ref="E467" location="A126108722J" display="A126108722J" xr:uid="{00000000-0004-0000-0000-0000C8010000}"/>
    <hyperlink ref="E468" location="A126101118K" display="A126101118K" xr:uid="{00000000-0004-0000-0000-0000C9010000}"/>
    <hyperlink ref="E469" location="A126116238F" display="A126116238F" xr:uid="{00000000-0004-0000-0000-0000CA010000}"/>
    <hyperlink ref="E470" location="A126108678K" display="A126108678K" xr:uid="{00000000-0004-0000-0000-0000CB010000}"/>
    <hyperlink ref="E471" location="A126101138V" display="A126101138V" xr:uid="{00000000-0004-0000-0000-0000CC010000}"/>
    <hyperlink ref="E472" location="A126116258R" display="A126116258R" xr:uid="{00000000-0004-0000-0000-0000CD010000}"/>
    <hyperlink ref="E473" location="A126108698V" display="A126108698V" xr:uid="{00000000-0004-0000-0000-0000CE010000}"/>
    <hyperlink ref="E474" location="A126101190C" display="A126101190C" xr:uid="{00000000-0004-0000-0000-0000CF010000}"/>
    <hyperlink ref="E475" location="A126116310L" display="A126116310L" xr:uid="{00000000-0004-0000-0000-0000D0010000}"/>
    <hyperlink ref="E476" location="A126108750T" display="A126108750T" xr:uid="{00000000-0004-0000-0000-0000D1010000}"/>
    <hyperlink ref="E477" location="A126101142K" display="A126101142K" xr:uid="{00000000-0004-0000-0000-0000D2010000}"/>
    <hyperlink ref="E478" location="A126116262F" display="A126116262F" xr:uid="{00000000-0004-0000-0000-0000D3010000}"/>
    <hyperlink ref="E479" location="A126108702X" display="A126108702X" xr:uid="{00000000-0004-0000-0000-0000D4010000}"/>
    <hyperlink ref="E480" location="A126101194L" display="A126101194L" xr:uid="{00000000-0004-0000-0000-0000D5010000}"/>
    <hyperlink ref="E481" location="A126116314W" display="A126116314W" xr:uid="{00000000-0004-0000-0000-0000D6010000}"/>
    <hyperlink ref="E482" location="A126108754A" display="A126108754A" xr:uid="{00000000-0004-0000-0000-0000D7010000}"/>
    <hyperlink ref="E483" location="A126101198W" display="A126101198W" xr:uid="{00000000-0004-0000-0000-0000D8010000}"/>
    <hyperlink ref="E484" location="A126116318F" display="A126116318F" xr:uid="{00000000-0004-0000-0000-0000D9010000}"/>
    <hyperlink ref="E485" location="A126108758K" display="A126108758K" xr:uid="{00000000-0004-0000-0000-0000DA010000}"/>
    <hyperlink ref="E486" location="A126101250V" display="A126101250V" xr:uid="{00000000-0004-0000-0000-0000DB010000}"/>
    <hyperlink ref="E487" location="A126116370R" display="A126116370R" xr:uid="{00000000-0004-0000-0000-0000DC010000}"/>
    <hyperlink ref="E488" location="A126108810J" display="A126108810J" xr:uid="{00000000-0004-0000-0000-0000DD010000}"/>
    <hyperlink ref="E489" location="A126101122A" display="A126101122A" xr:uid="{00000000-0004-0000-0000-0000DE010000}"/>
    <hyperlink ref="E490" location="A126116242W" display="A126116242W" xr:uid="{00000000-0004-0000-0000-0000DF010000}"/>
    <hyperlink ref="E491" location="A126108682A" display="A126108682A" xr:uid="{00000000-0004-0000-0000-0000E0010000}"/>
    <hyperlink ref="E492" location="A126101238C" display="A126101238C" xr:uid="{00000000-0004-0000-0000-0000E1010000}"/>
    <hyperlink ref="E493" location="A126116358X" display="A126116358X" xr:uid="{00000000-0004-0000-0000-0000E2010000}"/>
    <hyperlink ref="E494" location="A126108798C" display="A126108798C" xr:uid="{00000000-0004-0000-0000-0000E3010000}"/>
    <hyperlink ref="E495" location="A126101242V" display="A126101242V" xr:uid="{00000000-0004-0000-0000-0000E4010000}"/>
    <hyperlink ref="E496" location="A126116362R" display="A126116362R" xr:uid="{00000000-0004-0000-0000-0000E5010000}"/>
    <hyperlink ref="E497" location="A126108802J" display="A126108802J" xr:uid="{00000000-0004-0000-0000-0000E6010000}"/>
    <hyperlink ref="E498" location="A126101130A" display="A126101130A" xr:uid="{00000000-0004-0000-0000-0000E7010000}"/>
    <hyperlink ref="E499" location="A126116250W" display="A126116250W" xr:uid="{00000000-0004-0000-0000-0000E8010000}"/>
    <hyperlink ref="E500" location="A126108690A" display="A126108690A" xr:uid="{00000000-0004-0000-0000-0000E9010000}"/>
    <hyperlink ref="E501" location="A126101166C" display="A126101166C" xr:uid="{00000000-0004-0000-0000-0000EA010000}"/>
    <hyperlink ref="E502" location="A126116286X" display="A126116286X" xr:uid="{00000000-0004-0000-0000-0000EB010000}"/>
    <hyperlink ref="E503" location="A126108726T" display="A126108726T" xr:uid="{00000000-0004-0000-0000-0000EC010000}"/>
    <hyperlink ref="E504" location="A126101202A" display="A126101202A" xr:uid="{00000000-0004-0000-0000-0000ED010000}"/>
    <hyperlink ref="E505" location="A126116322W" display="A126116322W" xr:uid="{00000000-0004-0000-0000-0000EE010000}"/>
    <hyperlink ref="E506" location="A126108762A" display="A126108762A" xr:uid="{00000000-0004-0000-0000-0000EF010000}"/>
    <hyperlink ref="E507" location="A126101254C" display="A126101254C" xr:uid="{00000000-0004-0000-0000-0000F0010000}"/>
    <hyperlink ref="E508" location="A126116374X" display="A126116374X" xr:uid="{00000000-0004-0000-0000-0000F1010000}"/>
    <hyperlink ref="E509" location="A126108814T" display="A126108814T" xr:uid="{00000000-0004-0000-0000-0000F2010000}"/>
    <hyperlink ref="E510" location="A126101126K" display="A126101126K" xr:uid="{00000000-0004-0000-0000-0000F3010000}"/>
    <hyperlink ref="E511" location="A126116246F" display="A126116246F" xr:uid="{00000000-0004-0000-0000-0000F4010000}"/>
    <hyperlink ref="E512" location="A126108686K" display="A126108686K" xr:uid="{00000000-0004-0000-0000-0000F5010000}"/>
    <hyperlink ref="E513" location="A126101206K" display="A126101206K" xr:uid="{00000000-0004-0000-0000-0000F6010000}"/>
    <hyperlink ref="E514" location="A126116326F" display="A126116326F" xr:uid="{00000000-0004-0000-0000-0000F7010000}"/>
    <hyperlink ref="E515" location="A126108766K" display="A126108766K" xr:uid="{00000000-0004-0000-0000-0000F8010000}"/>
    <hyperlink ref="E516" location="A126101218V" display="A126101218V" xr:uid="{00000000-0004-0000-0000-0000F9010000}"/>
    <hyperlink ref="E517" location="A126116338R" display="A126116338R" xr:uid="{00000000-0004-0000-0000-0000FA010000}"/>
    <hyperlink ref="E518" location="A126108778V" display="A126108778V" xr:uid="{00000000-0004-0000-0000-0000FB010000}"/>
    <hyperlink ref="E519" location="A126101150K" display="A126101150K" xr:uid="{00000000-0004-0000-0000-0000FC010000}"/>
    <hyperlink ref="E520" location="A126116270F" display="A126116270F" xr:uid="{00000000-0004-0000-0000-0000FD010000}"/>
    <hyperlink ref="E521" location="A126108710X" display="A126108710X" xr:uid="{00000000-0004-0000-0000-0000FE010000}"/>
    <hyperlink ref="E522" location="A126101134K" display="A126101134K" xr:uid="{00000000-0004-0000-0000-0000FF010000}"/>
    <hyperlink ref="E523" location="A126116254F" display="A126116254F" xr:uid="{00000000-0004-0000-0000-000000020000}"/>
    <hyperlink ref="E524" location="A126108694K" display="A126108694K" xr:uid="{00000000-0004-0000-0000-000001020000}"/>
    <hyperlink ref="E525" location="A126101170V" display="A126101170V" xr:uid="{00000000-0004-0000-0000-000002020000}"/>
    <hyperlink ref="E526" location="A126116290R" display="A126116290R" xr:uid="{00000000-0004-0000-0000-000003020000}"/>
    <hyperlink ref="E527" location="A126108730J" display="A126108730J" xr:uid="{00000000-0004-0000-0000-000004020000}"/>
    <hyperlink ref="E528" location="A126101146V" display="A126101146V" xr:uid="{00000000-0004-0000-0000-000005020000}"/>
    <hyperlink ref="E529" location="A126116266R" display="A126116266R" xr:uid="{00000000-0004-0000-0000-000006020000}"/>
    <hyperlink ref="E530" location="A126108706J" display="A126108706J" xr:uid="{00000000-0004-0000-0000-000007020000}"/>
    <hyperlink ref="E531" location="A126101174C" display="A126101174C" xr:uid="{00000000-0004-0000-0000-000008020000}"/>
    <hyperlink ref="E532" location="A126116294X" display="A126116294X" xr:uid="{00000000-0004-0000-0000-000009020000}"/>
    <hyperlink ref="E533" location="A126108734T" display="A126108734T" xr:uid="{00000000-0004-0000-0000-00000A020000}"/>
    <hyperlink ref="E534" location="A126101154V" display="A126101154V" xr:uid="{00000000-0004-0000-0000-00000B020000}"/>
    <hyperlink ref="E535" location="A126116274R" display="A126116274R" xr:uid="{00000000-0004-0000-0000-00000C020000}"/>
    <hyperlink ref="E536" location="A126108714J" display="A126108714J" xr:uid="{00000000-0004-0000-0000-00000D020000}"/>
    <hyperlink ref="E537" location="A126097442A" display="A126097442A" xr:uid="{00000000-0004-0000-0000-00000E020000}"/>
    <hyperlink ref="E538" location="A126112562K" display="A126112562K" xr:uid="{00000000-0004-0000-0000-00000F020000}"/>
    <hyperlink ref="E539" location="A126105002F" display="A126105002F" xr:uid="{00000000-0004-0000-0000-000010020000}"/>
    <hyperlink ref="E540" location="A126097398C" display="A126097398C" xr:uid="{00000000-0004-0000-0000-000011020000}"/>
    <hyperlink ref="E541" location="A126112518A" display="A126112518A" xr:uid="{00000000-0004-0000-0000-000012020000}"/>
    <hyperlink ref="E542" location="A126104958F" display="A126104958F" xr:uid="{00000000-0004-0000-0000-000013020000}"/>
    <hyperlink ref="E543" location="A126097446K" display="A126097446K" xr:uid="{00000000-0004-0000-0000-000014020000}"/>
    <hyperlink ref="E544" location="A126112566V" display="A126112566V" xr:uid="{00000000-0004-0000-0000-000015020000}"/>
    <hyperlink ref="E545" location="A126105006R" display="A126105006R" xr:uid="{00000000-0004-0000-0000-000016020000}"/>
    <hyperlink ref="E546" location="A126097450A" display="A126097450A" xr:uid="{00000000-0004-0000-0000-000017020000}"/>
    <hyperlink ref="E547" location="A126112570K" display="A126112570K" xr:uid="{00000000-0004-0000-0000-000018020000}"/>
    <hyperlink ref="E548" location="A126105010F" display="A126105010F" xr:uid="{00000000-0004-0000-0000-000019020000}"/>
    <hyperlink ref="E549" location="A126097402J" display="A126097402J" xr:uid="{00000000-0004-0000-0000-00001A020000}"/>
    <hyperlink ref="E550" location="A126112522T" display="A126112522T" xr:uid="{00000000-0004-0000-0000-00001B020000}"/>
    <hyperlink ref="E551" location="A126104962W" display="A126104962W" xr:uid="{00000000-0004-0000-0000-00001C020000}"/>
    <hyperlink ref="E552" location="A126097406T" display="A126097406T" xr:uid="{00000000-0004-0000-0000-00001D020000}"/>
    <hyperlink ref="E553" location="A126112526A" display="A126112526A" xr:uid="{00000000-0004-0000-0000-00001E020000}"/>
    <hyperlink ref="E554" location="A126104966F" display="A126104966F" xr:uid="{00000000-0004-0000-0000-00001F020000}"/>
    <hyperlink ref="E555" location="A126097430T" display="A126097430T" xr:uid="{00000000-0004-0000-0000-000020020000}"/>
    <hyperlink ref="E556" location="A126112550A" display="A126112550A" xr:uid="{00000000-0004-0000-0000-000021020000}"/>
    <hyperlink ref="E557" location="A126104990F" display="A126104990F" xr:uid="{00000000-0004-0000-0000-000022020000}"/>
    <hyperlink ref="E558" location="A126097378V" display="A126097378V" xr:uid="{00000000-0004-0000-0000-000023020000}"/>
    <hyperlink ref="E559" location="A126112498C" display="A126112498C" xr:uid="{00000000-0004-0000-0000-000024020000}"/>
    <hyperlink ref="E560" location="A126104938W" display="A126104938W" xr:uid="{00000000-0004-0000-0000-000025020000}"/>
    <hyperlink ref="E561" location="A126097454K" display="A126097454K" xr:uid="{00000000-0004-0000-0000-000026020000}"/>
    <hyperlink ref="E562" location="A126112574V" display="A126112574V" xr:uid="{00000000-0004-0000-0000-000027020000}"/>
    <hyperlink ref="E563" location="A126105014R" display="A126105014R" xr:uid="{00000000-0004-0000-0000-000028020000}"/>
    <hyperlink ref="E564" location="A126097434A" display="A126097434A" xr:uid="{00000000-0004-0000-0000-000029020000}"/>
    <hyperlink ref="E565" location="A126112554K" display="A126112554K" xr:uid="{00000000-0004-0000-0000-00002A020000}"/>
    <hyperlink ref="E566" location="A126104994R" display="A126104994R" xr:uid="{00000000-0004-0000-0000-00002B020000}"/>
    <hyperlink ref="E567" location="A126097466V" display="A126097466V" xr:uid="{00000000-0004-0000-0000-00002C020000}"/>
    <hyperlink ref="E568" location="A126112586C" display="A126112586C" xr:uid="{00000000-0004-0000-0000-00002D020000}"/>
    <hyperlink ref="E569" location="A126105026X" display="A126105026X" xr:uid="{00000000-0004-0000-0000-00002E020000}"/>
    <hyperlink ref="E570" location="A126097382K" display="A126097382K" xr:uid="{00000000-0004-0000-0000-00002F020000}"/>
    <hyperlink ref="E571" location="A126112502J" display="A126112502J" xr:uid="{00000000-0004-0000-0000-000030020000}"/>
    <hyperlink ref="E572" location="A126104942L" display="A126104942L" xr:uid="{00000000-0004-0000-0000-000031020000}"/>
    <hyperlink ref="E573" location="A126097338A" display="A126097338A" xr:uid="{00000000-0004-0000-0000-000032020000}"/>
    <hyperlink ref="E574" location="A126112458K" display="A126112458K" xr:uid="{00000000-0004-0000-0000-000033020000}"/>
    <hyperlink ref="E575" location="A126104898R" display="A126104898R" xr:uid="{00000000-0004-0000-0000-000034020000}"/>
    <hyperlink ref="E576" location="A126097358K" display="A126097358K" xr:uid="{00000000-0004-0000-0000-000035020000}"/>
    <hyperlink ref="E577" location="A126112478V" display="A126112478V" xr:uid="{00000000-0004-0000-0000-000036020000}"/>
    <hyperlink ref="E578" location="A126104918L" display="A126104918L" xr:uid="{00000000-0004-0000-0000-000037020000}"/>
    <hyperlink ref="E579" location="A126097410J" display="A126097410J" xr:uid="{00000000-0004-0000-0000-000038020000}"/>
    <hyperlink ref="E580" location="A126112530T" display="A126112530T" xr:uid="{00000000-0004-0000-0000-000039020000}"/>
    <hyperlink ref="E581" location="A126104970W" display="A126104970W" xr:uid="{00000000-0004-0000-0000-00003A020000}"/>
    <hyperlink ref="E582" location="A126097362A" display="A126097362A" xr:uid="{00000000-0004-0000-0000-00003B020000}"/>
    <hyperlink ref="E583" location="A126112482K" display="A126112482K" xr:uid="{00000000-0004-0000-0000-00003C020000}"/>
    <hyperlink ref="E584" location="A126104922C" display="A126104922C" xr:uid="{00000000-0004-0000-0000-00003D020000}"/>
    <hyperlink ref="E585" location="A126097414T" display="A126097414T" xr:uid="{00000000-0004-0000-0000-00003E020000}"/>
    <hyperlink ref="E586" location="A126112534A" display="A126112534A" xr:uid="{00000000-0004-0000-0000-00003F020000}"/>
    <hyperlink ref="E587" location="A126104974F" display="A126104974F" xr:uid="{00000000-0004-0000-0000-000040020000}"/>
    <hyperlink ref="E588" location="A126097418A" display="A126097418A" xr:uid="{00000000-0004-0000-0000-000041020000}"/>
    <hyperlink ref="E589" location="A126112538K" display="A126112538K" xr:uid="{00000000-0004-0000-0000-000042020000}"/>
    <hyperlink ref="E590" location="A126104978R" display="A126104978R" xr:uid="{00000000-0004-0000-0000-000043020000}"/>
    <hyperlink ref="E591" location="A126097470K" display="A126097470K" xr:uid="{00000000-0004-0000-0000-000044020000}"/>
    <hyperlink ref="E592" location="A126112590V" display="A126112590V" xr:uid="{00000000-0004-0000-0000-000045020000}"/>
    <hyperlink ref="E593" location="A126105030R" display="A126105030R" xr:uid="{00000000-0004-0000-0000-000046020000}"/>
    <hyperlink ref="E594" location="A126097342T" display="A126097342T" xr:uid="{00000000-0004-0000-0000-000047020000}"/>
    <hyperlink ref="E595" location="A126112462A" display="A126112462A" xr:uid="{00000000-0004-0000-0000-000048020000}"/>
    <hyperlink ref="E596" location="A126104902V" display="A126104902V" xr:uid="{00000000-0004-0000-0000-000049020000}"/>
    <hyperlink ref="E597" location="A126097458V" display="A126097458V" xr:uid="{00000000-0004-0000-0000-00004A020000}"/>
    <hyperlink ref="E598" location="A126112578C" display="A126112578C" xr:uid="{00000000-0004-0000-0000-00004B020000}"/>
    <hyperlink ref="E599" location="A126105018X" display="A126105018X" xr:uid="{00000000-0004-0000-0000-00004C020000}"/>
    <hyperlink ref="E600" location="A126097462K" display="A126097462K" xr:uid="{00000000-0004-0000-0000-00004D020000}"/>
    <hyperlink ref="E601" location="A126112582V" display="A126112582V" xr:uid="{00000000-0004-0000-0000-00004E020000}"/>
    <hyperlink ref="E602" location="A126105022R" display="A126105022R" xr:uid="{00000000-0004-0000-0000-00004F020000}"/>
    <hyperlink ref="E603" location="A126097350T" display="A126097350T" xr:uid="{00000000-0004-0000-0000-000050020000}"/>
    <hyperlink ref="E604" location="A126112470A" display="A126112470A" xr:uid="{00000000-0004-0000-0000-000051020000}"/>
    <hyperlink ref="E605" location="A126104910V" display="A126104910V" xr:uid="{00000000-0004-0000-0000-000052020000}"/>
    <hyperlink ref="E606" location="A126097386V" display="A126097386V" xr:uid="{00000000-0004-0000-0000-000053020000}"/>
    <hyperlink ref="E607" location="A126112506T" display="A126112506T" xr:uid="{00000000-0004-0000-0000-000054020000}"/>
    <hyperlink ref="E608" location="A126104946W" display="A126104946W" xr:uid="{00000000-0004-0000-0000-000055020000}"/>
    <hyperlink ref="E609" location="A126097422T" display="A126097422T" xr:uid="{00000000-0004-0000-0000-000056020000}"/>
    <hyperlink ref="E610" location="A126112542A" display="A126112542A" xr:uid="{00000000-0004-0000-0000-000057020000}"/>
    <hyperlink ref="E611" location="A126104982F" display="A126104982F" xr:uid="{00000000-0004-0000-0000-000058020000}"/>
    <hyperlink ref="E612" location="A126097474V" display="A126097474V" xr:uid="{00000000-0004-0000-0000-000059020000}"/>
    <hyperlink ref="E613" location="A126112594C" display="A126112594C" xr:uid="{00000000-0004-0000-0000-00005A020000}"/>
    <hyperlink ref="E614" location="A126105034X" display="A126105034X" xr:uid="{00000000-0004-0000-0000-00005B020000}"/>
    <hyperlink ref="E615" location="A126097346A" display="A126097346A" xr:uid="{00000000-0004-0000-0000-00005C020000}"/>
    <hyperlink ref="E616" location="A126112466K" display="A126112466K" xr:uid="{00000000-0004-0000-0000-00005D020000}"/>
    <hyperlink ref="E617" location="A126104906C" display="A126104906C" xr:uid="{00000000-0004-0000-0000-00005E020000}"/>
    <hyperlink ref="E618" location="A126097426A" display="A126097426A" xr:uid="{00000000-0004-0000-0000-00005F020000}"/>
    <hyperlink ref="E619" location="A126112546K" display="A126112546K" xr:uid="{00000000-0004-0000-0000-000060020000}"/>
    <hyperlink ref="E620" location="A126104986R" display="A126104986R" xr:uid="{00000000-0004-0000-0000-000061020000}"/>
    <hyperlink ref="E621" location="A126097438K" display="A126097438K" xr:uid="{00000000-0004-0000-0000-000062020000}"/>
    <hyperlink ref="E622" location="A126112558V" display="A126112558V" xr:uid="{00000000-0004-0000-0000-000063020000}"/>
    <hyperlink ref="E623" location="A126104998X" display="A126104998X" xr:uid="{00000000-0004-0000-0000-000064020000}"/>
    <hyperlink ref="E624" location="A126097370A" display="A126097370A" xr:uid="{00000000-0004-0000-0000-000065020000}"/>
    <hyperlink ref="E625" location="A126112490K" display="A126112490K" xr:uid="{00000000-0004-0000-0000-000066020000}"/>
    <hyperlink ref="E626" location="A126104930C" display="A126104930C" xr:uid="{00000000-0004-0000-0000-000067020000}"/>
    <hyperlink ref="E627" location="A126097354A" display="A126097354A" xr:uid="{00000000-0004-0000-0000-000068020000}"/>
    <hyperlink ref="E628" location="A126112474K" display="A126112474K" xr:uid="{00000000-0004-0000-0000-000069020000}"/>
    <hyperlink ref="E629" location="A126104914C" display="A126104914C" xr:uid="{00000000-0004-0000-0000-00006A020000}"/>
    <hyperlink ref="E630" location="A126097390K" display="A126097390K" xr:uid="{00000000-0004-0000-0000-00006B020000}"/>
    <hyperlink ref="E631" location="A126112510J" display="A126112510J" xr:uid="{00000000-0004-0000-0000-00006C020000}"/>
    <hyperlink ref="E632" location="A126104950L" display="A126104950L" xr:uid="{00000000-0004-0000-0000-00006D020000}"/>
    <hyperlink ref="E633" location="A126097366K" display="A126097366K" xr:uid="{00000000-0004-0000-0000-00006E020000}"/>
    <hyperlink ref="E634" location="A126112486V" display="A126112486V" xr:uid="{00000000-0004-0000-0000-00006F020000}"/>
    <hyperlink ref="E635" location="A126104926L" display="A126104926L" xr:uid="{00000000-0004-0000-0000-000070020000}"/>
    <hyperlink ref="E636" location="A126097394V" display="A126097394V" xr:uid="{00000000-0004-0000-0000-000071020000}"/>
    <hyperlink ref="E637" location="A126112514T" display="A126112514T" xr:uid="{00000000-0004-0000-0000-000072020000}"/>
    <hyperlink ref="E638" location="A126104954W" display="A126104954W" xr:uid="{00000000-0004-0000-0000-000073020000}"/>
    <hyperlink ref="E639" location="A126097374K" display="A126097374K" xr:uid="{00000000-0004-0000-0000-000074020000}"/>
    <hyperlink ref="E640" location="A126112494V" display="A126112494V" xr:uid="{00000000-0004-0000-0000-000075020000}"/>
    <hyperlink ref="E641" location="A126104934L" display="A126104934L" xr:uid="{00000000-0004-0000-0000-000076020000}"/>
    <hyperlink ref="E642" location="A126095762A" display="A126095762A" xr:uid="{00000000-0004-0000-0000-000077020000}"/>
    <hyperlink ref="E643" location="A126110882K" display="A126110882K" xr:uid="{00000000-0004-0000-0000-000078020000}"/>
    <hyperlink ref="E644" location="A126103322F" display="A126103322F" xr:uid="{00000000-0004-0000-0000-000079020000}"/>
    <hyperlink ref="E645" location="A126095718T" display="A126095718T" xr:uid="{00000000-0004-0000-0000-00007A020000}"/>
    <hyperlink ref="E646" location="A126110838A" display="A126110838A" xr:uid="{00000000-0004-0000-0000-00007B020000}"/>
    <hyperlink ref="E647" location="A126103278J" display="A126103278J" xr:uid="{00000000-0004-0000-0000-00007C020000}"/>
    <hyperlink ref="E648" location="A126095766K" display="A126095766K" xr:uid="{00000000-0004-0000-0000-00007D020000}"/>
    <hyperlink ref="E649" location="A126110886V" display="A126110886V" xr:uid="{00000000-0004-0000-0000-00007E020000}"/>
    <hyperlink ref="E650" location="A126103326R" display="A126103326R" xr:uid="{00000000-0004-0000-0000-00007F020000}"/>
    <hyperlink ref="E651" location="A126095770A" display="A126095770A" xr:uid="{00000000-0004-0000-0000-000080020000}"/>
    <hyperlink ref="E652" location="A126110890K" display="A126110890K" xr:uid="{00000000-0004-0000-0000-000081020000}"/>
    <hyperlink ref="E653" location="A126103330F" display="A126103330F" xr:uid="{00000000-0004-0000-0000-000082020000}"/>
    <hyperlink ref="E654" location="A126095722J" display="A126095722J" xr:uid="{00000000-0004-0000-0000-000083020000}"/>
    <hyperlink ref="E655" location="A126110842T" display="A126110842T" xr:uid="{00000000-0004-0000-0000-000084020000}"/>
    <hyperlink ref="E656" location="A126103282X" display="A126103282X" xr:uid="{00000000-0004-0000-0000-000085020000}"/>
    <hyperlink ref="E657" location="A126095726T" display="A126095726T" xr:uid="{00000000-0004-0000-0000-000086020000}"/>
    <hyperlink ref="E658" location="A126110846A" display="A126110846A" xr:uid="{00000000-0004-0000-0000-000087020000}"/>
    <hyperlink ref="E659" location="A126103286J" display="A126103286J" xr:uid="{00000000-0004-0000-0000-000088020000}"/>
    <hyperlink ref="E660" location="A126095750T" display="A126095750T" xr:uid="{00000000-0004-0000-0000-000089020000}"/>
    <hyperlink ref="E661" location="A126110870A" display="A126110870A" xr:uid="{00000000-0004-0000-0000-00008A020000}"/>
    <hyperlink ref="E662" location="A126103310W" display="A126103310W" xr:uid="{00000000-0004-0000-0000-00008B020000}"/>
    <hyperlink ref="E663" location="A126095698V" display="A126095698V" xr:uid="{00000000-0004-0000-0000-00008C020000}"/>
    <hyperlink ref="E664" location="A126110818T" display="A126110818T" xr:uid="{00000000-0004-0000-0000-00008D020000}"/>
    <hyperlink ref="E665" location="A126103258X" display="A126103258X" xr:uid="{00000000-0004-0000-0000-00008E020000}"/>
    <hyperlink ref="E666" location="A126095774K" display="A126095774K" xr:uid="{00000000-0004-0000-0000-00008F020000}"/>
    <hyperlink ref="E667" location="A126110894V" display="A126110894V" xr:uid="{00000000-0004-0000-0000-000090020000}"/>
    <hyperlink ref="E668" location="A126103334R" display="A126103334R" xr:uid="{00000000-0004-0000-0000-000091020000}"/>
    <hyperlink ref="E669" location="A126095754A" display="A126095754A" xr:uid="{00000000-0004-0000-0000-000092020000}"/>
    <hyperlink ref="E670" location="A126110874K" display="A126110874K" xr:uid="{00000000-0004-0000-0000-000093020000}"/>
    <hyperlink ref="E671" location="A126103314F" display="A126103314F" xr:uid="{00000000-0004-0000-0000-000094020000}"/>
    <hyperlink ref="E672" location="A126095786V" display="A126095786V" xr:uid="{00000000-0004-0000-0000-000095020000}"/>
    <hyperlink ref="E673" location="A126110906T" display="A126110906T" xr:uid="{00000000-0004-0000-0000-000096020000}"/>
    <hyperlink ref="E674" location="A126103346X" display="A126103346X" xr:uid="{00000000-0004-0000-0000-000097020000}"/>
    <hyperlink ref="E675" location="A126095702X" display="A126095702X" xr:uid="{00000000-0004-0000-0000-000098020000}"/>
    <hyperlink ref="E676" location="A126110822J" display="A126110822J" xr:uid="{00000000-0004-0000-0000-000099020000}"/>
    <hyperlink ref="E677" location="A126103262R" display="A126103262R" xr:uid="{00000000-0004-0000-0000-00009A020000}"/>
    <hyperlink ref="E678" location="A126095658A" display="A126095658A" xr:uid="{00000000-0004-0000-0000-00009B020000}"/>
    <hyperlink ref="E679" location="A126110778K" display="A126110778K" xr:uid="{00000000-0004-0000-0000-00009C020000}"/>
    <hyperlink ref="E680" location="A126103218F" display="A126103218F" xr:uid="{00000000-0004-0000-0000-00009D020000}"/>
    <hyperlink ref="E681" location="A126095678K" display="A126095678K" xr:uid="{00000000-0004-0000-0000-00009E020000}"/>
    <hyperlink ref="E682" location="A126110798V" display="A126110798V" xr:uid="{00000000-0004-0000-0000-00009F020000}"/>
    <hyperlink ref="E683" location="A126103238R" display="A126103238R" xr:uid="{00000000-0004-0000-0000-0000A0020000}"/>
    <hyperlink ref="E684" location="A126095730J" display="A126095730J" xr:uid="{00000000-0004-0000-0000-0000A1020000}"/>
    <hyperlink ref="E685" location="A126110850T" display="A126110850T" xr:uid="{00000000-0004-0000-0000-0000A2020000}"/>
    <hyperlink ref="E686" location="A126103290X" display="A126103290X" xr:uid="{00000000-0004-0000-0000-0000A3020000}"/>
    <hyperlink ref="E687" location="A126095682A" display="A126095682A" xr:uid="{00000000-0004-0000-0000-0000A4020000}"/>
    <hyperlink ref="E688" location="A126110802X" display="A126110802X" xr:uid="{00000000-0004-0000-0000-0000A5020000}"/>
    <hyperlink ref="E689" location="A126103242F" display="A126103242F" xr:uid="{00000000-0004-0000-0000-0000A6020000}"/>
    <hyperlink ref="E690" location="A126095734T" display="A126095734T" xr:uid="{00000000-0004-0000-0000-0000A7020000}"/>
    <hyperlink ref="E691" location="A126110854A" display="A126110854A" xr:uid="{00000000-0004-0000-0000-0000A8020000}"/>
    <hyperlink ref="E692" location="A126103294J" display="A126103294J" xr:uid="{00000000-0004-0000-0000-0000A9020000}"/>
    <hyperlink ref="E693" location="A126095738A" display="A126095738A" xr:uid="{00000000-0004-0000-0000-0000AA020000}"/>
    <hyperlink ref="E694" location="A126110858K" display="A126110858K" xr:uid="{00000000-0004-0000-0000-0000AB020000}"/>
    <hyperlink ref="E695" location="A126103298T" display="A126103298T" xr:uid="{00000000-0004-0000-0000-0000AC020000}"/>
    <hyperlink ref="E696" location="A126095790K" display="A126095790K" xr:uid="{00000000-0004-0000-0000-0000AD020000}"/>
    <hyperlink ref="E697" location="A126110910J" display="A126110910J" xr:uid="{00000000-0004-0000-0000-0000AE020000}"/>
    <hyperlink ref="E698" location="A126103350R" display="A126103350R" xr:uid="{00000000-0004-0000-0000-0000AF020000}"/>
    <hyperlink ref="E699" location="A126095662T" display="A126095662T" xr:uid="{00000000-0004-0000-0000-0000B0020000}"/>
    <hyperlink ref="E700" location="A126110782A" display="A126110782A" xr:uid="{00000000-0004-0000-0000-0000B1020000}"/>
    <hyperlink ref="E701" location="A126103222W" display="A126103222W" xr:uid="{00000000-0004-0000-0000-0000B2020000}"/>
    <hyperlink ref="E702" location="A126095778V" display="A126095778V" xr:uid="{00000000-0004-0000-0000-0000B3020000}"/>
    <hyperlink ref="E703" location="A126110898C" display="A126110898C" xr:uid="{00000000-0004-0000-0000-0000B4020000}"/>
    <hyperlink ref="E704" location="A126103338X" display="A126103338X" xr:uid="{00000000-0004-0000-0000-0000B5020000}"/>
    <hyperlink ref="E705" location="A126095782K" display="A126095782K" xr:uid="{00000000-0004-0000-0000-0000B6020000}"/>
    <hyperlink ref="E706" location="A126110902J" display="A126110902J" xr:uid="{00000000-0004-0000-0000-0000B7020000}"/>
    <hyperlink ref="E707" location="A126103342R" display="A126103342R" xr:uid="{00000000-0004-0000-0000-0000B8020000}"/>
    <hyperlink ref="E708" location="A126095670T" display="A126095670T" xr:uid="{00000000-0004-0000-0000-0000B9020000}"/>
    <hyperlink ref="E709" location="A126110790A" display="A126110790A" xr:uid="{00000000-0004-0000-0000-0000BA020000}"/>
    <hyperlink ref="E710" location="A126103230W" display="A126103230W" xr:uid="{00000000-0004-0000-0000-0000BB020000}"/>
    <hyperlink ref="E711" location="A126095706J" display="A126095706J" xr:uid="{00000000-0004-0000-0000-0000BC020000}"/>
    <hyperlink ref="E712" location="A126110826T" display="A126110826T" xr:uid="{00000000-0004-0000-0000-0000BD020000}"/>
    <hyperlink ref="E713" location="A126103266X" display="A126103266X" xr:uid="{00000000-0004-0000-0000-0000BE020000}"/>
    <hyperlink ref="E714" location="A126095742T" display="A126095742T" xr:uid="{00000000-0004-0000-0000-0000BF020000}"/>
    <hyperlink ref="E715" location="A126110862A" display="A126110862A" xr:uid="{00000000-0004-0000-0000-0000C0020000}"/>
    <hyperlink ref="E716" location="A126103302W" display="A126103302W" xr:uid="{00000000-0004-0000-0000-0000C1020000}"/>
    <hyperlink ref="E717" location="A126095794V" display="A126095794V" xr:uid="{00000000-0004-0000-0000-0000C2020000}"/>
    <hyperlink ref="E718" location="A126110914T" display="A126110914T" xr:uid="{00000000-0004-0000-0000-0000C3020000}"/>
    <hyperlink ref="E719" location="A126103354X" display="A126103354X" xr:uid="{00000000-0004-0000-0000-0000C4020000}"/>
    <hyperlink ref="E720" location="A126095666A" display="A126095666A" xr:uid="{00000000-0004-0000-0000-0000C5020000}"/>
    <hyperlink ref="E721" location="A126110786K" display="A126110786K" xr:uid="{00000000-0004-0000-0000-0000C6020000}"/>
    <hyperlink ref="E722" location="A126103226F" display="A126103226F" xr:uid="{00000000-0004-0000-0000-0000C7020000}"/>
    <hyperlink ref="E723" location="A126095746A" display="A126095746A" xr:uid="{00000000-0004-0000-0000-0000C8020000}"/>
    <hyperlink ref="E724" location="A126110866K" display="A126110866K" xr:uid="{00000000-0004-0000-0000-0000C9020000}"/>
    <hyperlink ref="E725" location="A126103306F" display="A126103306F" xr:uid="{00000000-0004-0000-0000-0000CA020000}"/>
    <hyperlink ref="E726" location="A126095758K" display="A126095758K" xr:uid="{00000000-0004-0000-0000-0000CB020000}"/>
    <hyperlink ref="E727" location="A126110878V" display="A126110878V" xr:uid="{00000000-0004-0000-0000-0000CC020000}"/>
    <hyperlink ref="E728" location="A126103318R" display="A126103318R" xr:uid="{00000000-0004-0000-0000-0000CD020000}"/>
    <hyperlink ref="E729" location="A126095690A" display="A126095690A" xr:uid="{00000000-0004-0000-0000-0000CE020000}"/>
    <hyperlink ref="E730" location="A126110810X" display="A126110810X" xr:uid="{00000000-0004-0000-0000-0000CF020000}"/>
    <hyperlink ref="E731" location="A126103250F" display="A126103250F" xr:uid="{00000000-0004-0000-0000-0000D0020000}"/>
    <hyperlink ref="E732" location="A126095674A" display="A126095674A" xr:uid="{00000000-0004-0000-0000-0000D1020000}"/>
    <hyperlink ref="E733" location="A126110794K" display="A126110794K" xr:uid="{00000000-0004-0000-0000-0000D2020000}"/>
    <hyperlink ref="E734" location="A126103234F" display="A126103234F" xr:uid="{00000000-0004-0000-0000-0000D3020000}"/>
    <hyperlink ref="E735" location="A126095710X" display="A126095710X" xr:uid="{00000000-0004-0000-0000-0000D4020000}"/>
    <hyperlink ref="E736" location="A126110830J" display="A126110830J" xr:uid="{00000000-0004-0000-0000-0000D5020000}"/>
    <hyperlink ref="E737" location="A126103270R" display="A126103270R" xr:uid="{00000000-0004-0000-0000-0000D6020000}"/>
    <hyperlink ref="E738" location="A126095686K" display="A126095686K" xr:uid="{00000000-0004-0000-0000-0000D7020000}"/>
    <hyperlink ref="E739" location="A126110806J" display="A126110806J" xr:uid="{00000000-0004-0000-0000-0000D8020000}"/>
    <hyperlink ref="E740" location="A126103246R" display="A126103246R" xr:uid="{00000000-0004-0000-0000-0000D9020000}"/>
    <hyperlink ref="E741" location="A126095714J" display="A126095714J" xr:uid="{00000000-0004-0000-0000-0000DA020000}"/>
    <hyperlink ref="E742" location="A126110834T" display="A126110834T" xr:uid="{00000000-0004-0000-0000-0000DB020000}"/>
    <hyperlink ref="E743" location="A126103274X" display="A126103274X" xr:uid="{00000000-0004-0000-0000-0000DC020000}"/>
    <hyperlink ref="E744" location="A126095694K" display="A126095694K" xr:uid="{00000000-0004-0000-0000-0000DD020000}"/>
    <hyperlink ref="E745" location="A126110814J" display="A126110814J" xr:uid="{00000000-0004-0000-0000-0000DE020000}"/>
    <hyperlink ref="E746" location="A126103254R" display="A126103254R" xr:uid="{00000000-0004-0000-0000-0000DF020000}"/>
    <hyperlink ref="E747" location="A126095202C" display="A126095202C" xr:uid="{00000000-0004-0000-0000-0000E0020000}"/>
    <hyperlink ref="E748" location="A126110322L" display="A126110322L" xr:uid="{00000000-0004-0000-0000-0000E1020000}"/>
    <hyperlink ref="E749" location="A126102762T" display="A126102762T" xr:uid="{00000000-0004-0000-0000-0000E2020000}"/>
    <hyperlink ref="E750" location="A126095158F" display="A126095158F" xr:uid="{00000000-0004-0000-0000-0000E3020000}"/>
    <hyperlink ref="E751" location="A126110278R" display="A126110278R" xr:uid="{00000000-0004-0000-0000-0000E4020000}"/>
    <hyperlink ref="E752" location="A126102718J" display="A126102718J" xr:uid="{00000000-0004-0000-0000-0000E5020000}"/>
    <hyperlink ref="E753" location="A126095206L" display="A126095206L" xr:uid="{00000000-0004-0000-0000-0000E6020000}"/>
    <hyperlink ref="E754" location="A126110326W" display="A126110326W" xr:uid="{00000000-0004-0000-0000-0000E7020000}"/>
    <hyperlink ref="E755" location="A126102766A" display="A126102766A" xr:uid="{00000000-0004-0000-0000-0000E8020000}"/>
    <hyperlink ref="E756" location="A126095210C" display="A126095210C" xr:uid="{00000000-0004-0000-0000-0000E9020000}"/>
    <hyperlink ref="E757" location="A126110330L" display="A126110330L" xr:uid="{00000000-0004-0000-0000-0000EA020000}"/>
    <hyperlink ref="E758" location="A126102770T" display="A126102770T" xr:uid="{00000000-0004-0000-0000-0000EB020000}"/>
    <hyperlink ref="E759" location="A126095162W" display="A126095162W" xr:uid="{00000000-0004-0000-0000-0000EC020000}"/>
    <hyperlink ref="E760" location="A126110282F" display="A126110282F" xr:uid="{00000000-0004-0000-0000-0000ED020000}"/>
    <hyperlink ref="E761" location="A126102722X" display="A126102722X" xr:uid="{00000000-0004-0000-0000-0000EE020000}"/>
    <hyperlink ref="E762" location="A126095166F" display="A126095166F" xr:uid="{00000000-0004-0000-0000-0000EF020000}"/>
    <hyperlink ref="E763" location="A126110286R" display="A126110286R" xr:uid="{00000000-0004-0000-0000-0000F0020000}"/>
    <hyperlink ref="E764" location="A126102726J" display="A126102726J" xr:uid="{00000000-0004-0000-0000-0000F1020000}"/>
    <hyperlink ref="E765" location="A126095190F" display="A126095190F" xr:uid="{00000000-0004-0000-0000-0000F2020000}"/>
    <hyperlink ref="E766" location="A126110310C" display="A126110310C" xr:uid="{00000000-0004-0000-0000-0000F3020000}"/>
    <hyperlink ref="E767" location="A126102750J" display="A126102750J" xr:uid="{00000000-0004-0000-0000-0000F4020000}"/>
    <hyperlink ref="E768" location="A126095138W" display="A126095138W" xr:uid="{00000000-0004-0000-0000-0000F5020000}"/>
    <hyperlink ref="E769" location="A126110258F" display="A126110258F" xr:uid="{00000000-0004-0000-0000-0000F6020000}"/>
    <hyperlink ref="E770" location="A126102698K" display="A126102698K" xr:uid="{00000000-0004-0000-0000-0000F7020000}"/>
    <hyperlink ref="E771" location="A126095214L" display="A126095214L" xr:uid="{00000000-0004-0000-0000-0000F8020000}"/>
    <hyperlink ref="E772" location="A126110334W" display="A126110334W" xr:uid="{00000000-0004-0000-0000-0000F9020000}"/>
    <hyperlink ref="E773" location="A126102774A" display="A126102774A" xr:uid="{00000000-0004-0000-0000-0000FA020000}"/>
    <hyperlink ref="E774" location="A126095194R" display="A126095194R" xr:uid="{00000000-0004-0000-0000-0000FB020000}"/>
    <hyperlink ref="E775" location="A126110314L" display="A126110314L" xr:uid="{00000000-0004-0000-0000-0000FC020000}"/>
    <hyperlink ref="E776" location="A126102754T" display="A126102754T" xr:uid="{00000000-0004-0000-0000-0000FD020000}"/>
    <hyperlink ref="E777" location="A126095226W" display="A126095226W" xr:uid="{00000000-0004-0000-0000-0000FE020000}"/>
    <hyperlink ref="E778" location="A126110346F" display="A126110346F" xr:uid="{00000000-0004-0000-0000-0000FF020000}"/>
    <hyperlink ref="E779" location="A126102786K" display="A126102786K" xr:uid="{00000000-0004-0000-0000-000000030000}"/>
    <hyperlink ref="E780" location="A126095142L" display="A126095142L" xr:uid="{00000000-0004-0000-0000-000001030000}"/>
    <hyperlink ref="E781" location="A126110262W" display="A126110262W" xr:uid="{00000000-0004-0000-0000-000002030000}"/>
    <hyperlink ref="E782" location="A126102702R" display="A126102702R" xr:uid="{00000000-0004-0000-0000-000003030000}"/>
    <hyperlink ref="E783" location="A126095098R" display="A126095098R" xr:uid="{00000000-0004-0000-0000-000004030000}"/>
    <hyperlink ref="E784" location="A126110218L" display="A126110218L" xr:uid="{00000000-0004-0000-0000-000005030000}"/>
    <hyperlink ref="E785" location="A126102658T" display="A126102658T" xr:uid="{00000000-0004-0000-0000-000006030000}"/>
    <hyperlink ref="E786" location="A126095118L" display="A126095118L" xr:uid="{00000000-0004-0000-0000-000007030000}"/>
    <hyperlink ref="E787" location="A126110238W" display="A126110238W" xr:uid="{00000000-0004-0000-0000-000008030000}"/>
    <hyperlink ref="E788" location="A126102678A" display="A126102678A" xr:uid="{00000000-0004-0000-0000-000009030000}"/>
    <hyperlink ref="E789" location="A126095170W" display="A126095170W" xr:uid="{00000000-0004-0000-0000-00000A030000}"/>
    <hyperlink ref="E790" location="A126110290F" display="A126110290F" xr:uid="{00000000-0004-0000-0000-00000B030000}"/>
    <hyperlink ref="E791" location="A126102730X" display="A126102730X" xr:uid="{00000000-0004-0000-0000-00000C030000}"/>
    <hyperlink ref="E792" location="A126095122C" display="A126095122C" xr:uid="{00000000-0004-0000-0000-00000D030000}"/>
    <hyperlink ref="E793" location="A126110242L" display="A126110242L" xr:uid="{00000000-0004-0000-0000-00000E030000}"/>
    <hyperlink ref="E794" location="A126102682T" display="A126102682T" xr:uid="{00000000-0004-0000-0000-00000F030000}"/>
    <hyperlink ref="E795" location="A126095174F" display="A126095174F" xr:uid="{00000000-0004-0000-0000-000010030000}"/>
    <hyperlink ref="E796" location="A126110294R" display="A126110294R" xr:uid="{00000000-0004-0000-0000-000011030000}"/>
    <hyperlink ref="E797" location="A126102734J" display="A126102734J" xr:uid="{00000000-0004-0000-0000-000012030000}"/>
    <hyperlink ref="E798" location="A126095178R" display="A126095178R" xr:uid="{00000000-0004-0000-0000-000013030000}"/>
    <hyperlink ref="E799" location="A126110298X" display="A126110298X" xr:uid="{00000000-0004-0000-0000-000014030000}"/>
    <hyperlink ref="E800" location="A126102738T" display="A126102738T" xr:uid="{00000000-0004-0000-0000-000015030000}"/>
    <hyperlink ref="E801" location="A126095230L" display="A126095230L" xr:uid="{00000000-0004-0000-0000-000016030000}"/>
    <hyperlink ref="E802" location="A126110350W" display="A126110350W" xr:uid="{00000000-0004-0000-0000-000017030000}"/>
    <hyperlink ref="E803" location="A126102790A" display="A126102790A" xr:uid="{00000000-0004-0000-0000-000018030000}"/>
    <hyperlink ref="E804" location="A126095102V" display="A126095102V" xr:uid="{00000000-0004-0000-0000-000019030000}"/>
    <hyperlink ref="E805" location="A126110222C" display="A126110222C" xr:uid="{00000000-0004-0000-0000-00001A030000}"/>
    <hyperlink ref="E806" location="A126102662J" display="A126102662J" xr:uid="{00000000-0004-0000-0000-00001B030000}"/>
    <hyperlink ref="E807" location="A126095218W" display="A126095218W" xr:uid="{00000000-0004-0000-0000-00001C030000}"/>
    <hyperlink ref="E808" location="A126110338F" display="A126110338F" xr:uid="{00000000-0004-0000-0000-00001D030000}"/>
    <hyperlink ref="E809" location="A126102778K" display="A126102778K" xr:uid="{00000000-0004-0000-0000-00001E030000}"/>
    <hyperlink ref="E810" location="A126095222L" display="A126095222L" xr:uid="{00000000-0004-0000-0000-00001F030000}"/>
    <hyperlink ref="E811" location="A126110342W" display="A126110342W" xr:uid="{00000000-0004-0000-0000-000020030000}"/>
    <hyperlink ref="E812" location="A126102782A" display="A126102782A" xr:uid="{00000000-0004-0000-0000-000021030000}"/>
    <hyperlink ref="E813" location="A126095110V" display="A126095110V" xr:uid="{00000000-0004-0000-0000-000022030000}"/>
    <hyperlink ref="E814" location="A126110230C" display="A126110230C" xr:uid="{00000000-0004-0000-0000-000023030000}"/>
    <hyperlink ref="E815" location="A126102670J" display="A126102670J" xr:uid="{00000000-0004-0000-0000-000024030000}"/>
    <hyperlink ref="E816" location="A126095146W" display="A126095146W" xr:uid="{00000000-0004-0000-0000-000025030000}"/>
    <hyperlink ref="E817" location="A126110266F" display="A126110266F" xr:uid="{00000000-0004-0000-0000-000026030000}"/>
    <hyperlink ref="E818" location="A126102706X" display="A126102706X" xr:uid="{00000000-0004-0000-0000-000027030000}"/>
    <hyperlink ref="E819" location="A126095182F" display="A126095182F" xr:uid="{00000000-0004-0000-0000-000028030000}"/>
    <hyperlink ref="E820" location="A126110302C" display="A126110302C" xr:uid="{00000000-0004-0000-0000-000029030000}"/>
    <hyperlink ref="E821" location="A126102742J" display="A126102742J" xr:uid="{00000000-0004-0000-0000-00002A030000}"/>
    <hyperlink ref="E822" location="A126095234W" display="A126095234W" xr:uid="{00000000-0004-0000-0000-00002B030000}"/>
    <hyperlink ref="E823" location="A126110354F" display="A126110354F" xr:uid="{00000000-0004-0000-0000-00002C030000}"/>
    <hyperlink ref="E824" location="A126102794K" display="A126102794K" xr:uid="{00000000-0004-0000-0000-00002D030000}"/>
    <hyperlink ref="E825" location="A126095106C" display="A126095106C" xr:uid="{00000000-0004-0000-0000-00002E030000}"/>
    <hyperlink ref="E826" location="A126110226L" display="A126110226L" xr:uid="{00000000-0004-0000-0000-00002F030000}"/>
    <hyperlink ref="E827" location="A126102666T" display="A126102666T" xr:uid="{00000000-0004-0000-0000-000030030000}"/>
    <hyperlink ref="E828" location="A126095186R" display="A126095186R" xr:uid="{00000000-0004-0000-0000-000031030000}"/>
    <hyperlink ref="E829" location="A126110306L" display="A126110306L" xr:uid="{00000000-0004-0000-0000-000032030000}"/>
    <hyperlink ref="E830" location="A126102746T" display="A126102746T" xr:uid="{00000000-0004-0000-0000-000033030000}"/>
    <hyperlink ref="E831" location="A126095198X" display="A126095198X" xr:uid="{00000000-0004-0000-0000-000034030000}"/>
    <hyperlink ref="E832" location="A126110318W" display="A126110318W" xr:uid="{00000000-0004-0000-0000-000035030000}"/>
    <hyperlink ref="E833" location="A126102758A" display="A126102758A" xr:uid="{00000000-0004-0000-0000-000036030000}"/>
    <hyperlink ref="E834" location="A126095130C" display="A126095130C" xr:uid="{00000000-0004-0000-0000-000037030000}"/>
    <hyperlink ref="E835" location="A126110250L" display="A126110250L" xr:uid="{00000000-0004-0000-0000-000038030000}"/>
    <hyperlink ref="E836" location="A126102690T" display="A126102690T" xr:uid="{00000000-0004-0000-0000-000039030000}"/>
    <hyperlink ref="E837" location="A126095114C" display="A126095114C" xr:uid="{00000000-0004-0000-0000-00003A030000}"/>
    <hyperlink ref="E838" location="A126110234L" display="A126110234L" xr:uid="{00000000-0004-0000-0000-00003B030000}"/>
    <hyperlink ref="E839" location="A126102674T" display="A126102674T" xr:uid="{00000000-0004-0000-0000-00003C030000}"/>
    <hyperlink ref="E840" location="A126095150L" display="A126095150L" xr:uid="{00000000-0004-0000-0000-00003D030000}"/>
    <hyperlink ref="E841" location="A126110270W" display="A126110270W" xr:uid="{00000000-0004-0000-0000-00003E030000}"/>
    <hyperlink ref="E842" location="A126102710R" display="A126102710R" xr:uid="{00000000-0004-0000-0000-00003F030000}"/>
    <hyperlink ref="E843" location="A126095126L" display="A126095126L" xr:uid="{00000000-0004-0000-0000-000040030000}"/>
    <hyperlink ref="E844" location="A126110246W" display="A126110246W" xr:uid="{00000000-0004-0000-0000-000041030000}"/>
    <hyperlink ref="E845" location="A126102686A" display="A126102686A" xr:uid="{00000000-0004-0000-0000-000042030000}"/>
    <hyperlink ref="E846" location="A126095154W" display="A126095154W" xr:uid="{00000000-0004-0000-0000-000043030000}"/>
    <hyperlink ref="E847" location="A126110274F" display="A126110274F" xr:uid="{00000000-0004-0000-0000-000044030000}"/>
    <hyperlink ref="E848" location="A126102714X" display="A126102714X" xr:uid="{00000000-0004-0000-0000-000045030000}"/>
    <hyperlink ref="E849" location="A126095134L" display="A126095134L" xr:uid="{00000000-0004-0000-0000-000046030000}"/>
    <hyperlink ref="E850" location="A126110254W" display="A126110254W" xr:uid="{00000000-0004-0000-0000-000047030000}"/>
    <hyperlink ref="E851" location="A126102694A" display="A126102694A" xr:uid="{00000000-0004-0000-0000-000048030000}"/>
    <hyperlink ref="E852" location="A126095902T" display="A126095902T" xr:uid="{00000000-0004-0000-0000-000049030000}"/>
    <hyperlink ref="E853" location="A126111022C" display="A126111022C" xr:uid="{00000000-0004-0000-0000-00004A030000}"/>
    <hyperlink ref="E854" location="A126103462J" display="A126103462J" xr:uid="{00000000-0004-0000-0000-00004B030000}"/>
    <hyperlink ref="E855" location="A126095858V" display="A126095858V" xr:uid="{00000000-0004-0000-0000-00004C030000}"/>
    <hyperlink ref="E856" location="A126110978C" display="A126110978C" xr:uid="{00000000-0004-0000-0000-00004D030000}"/>
    <hyperlink ref="E857" location="A126103418X" display="A126103418X" xr:uid="{00000000-0004-0000-0000-00004E030000}"/>
    <hyperlink ref="E858" location="A126095906A" display="A126095906A" xr:uid="{00000000-0004-0000-0000-00004F030000}"/>
    <hyperlink ref="E859" location="A126111026L" display="A126111026L" xr:uid="{00000000-0004-0000-0000-000050030000}"/>
    <hyperlink ref="E860" location="A126103466T" display="A126103466T" xr:uid="{00000000-0004-0000-0000-000051030000}"/>
    <hyperlink ref="E861" location="A126095910T" display="A126095910T" xr:uid="{00000000-0004-0000-0000-000052030000}"/>
    <hyperlink ref="E862" location="A126111030C" display="A126111030C" xr:uid="{00000000-0004-0000-0000-000053030000}"/>
    <hyperlink ref="E863" location="A126103470J" display="A126103470J" xr:uid="{00000000-0004-0000-0000-000054030000}"/>
    <hyperlink ref="E864" location="A126095862K" display="A126095862K" xr:uid="{00000000-0004-0000-0000-000055030000}"/>
    <hyperlink ref="E865" location="A126110982V" display="A126110982V" xr:uid="{00000000-0004-0000-0000-000056030000}"/>
    <hyperlink ref="E866" location="A126103422R" display="A126103422R" xr:uid="{00000000-0004-0000-0000-000057030000}"/>
    <hyperlink ref="E867" location="A126095866V" display="A126095866V" xr:uid="{00000000-0004-0000-0000-000058030000}"/>
    <hyperlink ref="E868" location="A126110986C" display="A126110986C" xr:uid="{00000000-0004-0000-0000-000059030000}"/>
    <hyperlink ref="E869" location="A126103426X" display="A126103426X" xr:uid="{00000000-0004-0000-0000-00005A030000}"/>
    <hyperlink ref="E870" location="A126095890V" display="A126095890V" xr:uid="{00000000-0004-0000-0000-00005B030000}"/>
    <hyperlink ref="E871" location="A126111010V" display="A126111010V" xr:uid="{00000000-0004-0000-0000-00005C030000}"/>
    <hyperlink ref="E872" location="A126103450X" display="A126103450X" xr:uid="{00000000-0004-0000-0000-00005D030000}"/>
    <hyperlink ref="E873" location="A126095838K" display="A126095838K" xr:uid="{00000000-0004-0000-0000-00005E030000}"/>
    <hyperlink ref="E874" location="A126110958V" display="A126110958V" xr:uid="{00000000-0004-0000-0000-00005F030000}"/>
    <hyperlink ref="E875" location="A126103398A" display="A126103398A" xr:uid="{00000000-0004-0000-0000-000060030000}"/>
    <hyperlink ref="E876" location="A126095914A" display="A126095914A" xr:uid="{00000000-0004-0000-0000-000061030000}"/>
    <hyperlink ref="E877" location="A126111034L" display="A126111034L" xr:uid="{00000000-0004-0000-0000-000062030000}"/>
    <hyperlink ref="E878" location="A126103474T" display="A126103474T" xr:uid="{00000000-0004-0000-0000-000063030000}"/>
    <hyperlink ref="E879" location="A126095894C" display="A126095894C" xr:uid="{00000000-0004-0000-0000-000064030000}"/>
    <hyperlink ref="E880" location="A126111014C" display="A126111014C" xr:uid="{00000000-0004-0000-0000-000065030000}"/>
    <hyperlink ref="E881" location="A126103454J" display="A126103454J" xr:uid="{00000000-0004-0000-0000-000066030000}"/>
    <hyperlink ref="E882" location="A126095926K" display="A126095926K" xr:uid="{00000000-0004-0000-0000-000067030000}"/>
    <hyperlink ref="E883" location="A126111046W" display="A126111046W" xr:uid="{00000000-0004-0000-0000-000068030000}"/>
    <hyperlink ref="E884" location="A126103486A" display="A126103486A" xr:uid="{00000000-0004-0000-0000-000069030000}"/>
    <hyperlink ref="E885" location="A126095842A" display="A126095842A" xr:uid="{00000000-0004-0000-0000-00006A030000}"/>
    <hyperlink ref="E886" location="A126110962K" display="A126110962K" xr:uid="{00000000-0004-0000-0000-00006B030000}"/>
    <hyperlink ref="E887" location="A126103402F" display="A126103402F" xr:uid="{00000000-0004-0000-0000-00006C030000}"/>
    <hyperlink ref="E888" location="A126095798C" display="A126095798C" xr:uid="{00000000-0004-0000-0000-00006D030000}"/>
    <hyperlink ref="E889" location="A126110918A" display="A126110918A" xr:uid="{00000000-0004-0000-0000-00006E030000}"/>
    <hyperlink ref="E890" location="A126103358J" display="A126103358J" xr:uid="{00000000-0004-0000-0000-00006F030000}"/>
    <hyperlink ref="E891" location="A126095818A" display="A126095818A" xr:uid="{00000000-0004-0000-0000-000070030000}"/>
    <hyperlink ref="E892" location="A126110938K" display="A126110938K" xr:uid="{00000000-0004-0000-0000-000071030000}"/>
    <hyperlink ref="E893" location="A126103378T" display="A126103378T" xr:uid="{00000000-0004-0000-0000-000072030000}"/>
    <hyperlink ref="E894" location="A126095870K" display="A126095870K" xr:uid="{00000000-0004-0000-0000-000073030000}"/>
    <hyperlink ref="E895" location="A126110990V" display="A126110990V" xr:uid="{00000000-0004-0000-0000-000074030000}"/>
    <hyperlink ref="E896" location="A126103430R" display="A126103430R" xr:uid="{00000000-0004-0000-0000-000075030000}"/>
    <hyperlink ref="E897" location="A126095822T" display="A126095822T" xr:uid="{00000000-0004-0000-0000-000076030000}"/>
    <hyperlink ref="E898" location="A126110942A" display="A126110942A" xr:uid="{00000000-0004-0000-0000-000077030000}"/>
    <hyperlink ref="E899" location="A126103382J" display="A126103382J" xr:uid="{00000000-0004-0000-0000-000078030000}"/>
    <hyperlink ref="E900" location="A126095874V" display="A126095874V" xr:uid="{00000000-0004-0000-0000-000079030000}"/>
    <hyperlink ref="E901" location="A126110994C" display="A126110994C" xr:uid="{00000000-0004-0000-0000-00007A030000}"/>
    <hyperlink ref="E902" location="A126103434X" display="A126103434X" xr:uid="{00000000-0004-0000-0000-00007B030000}"/>
    <hyperlink ref="E903" location="A126095878C" display="A126095878C" xr:uid="{00000000-0004-0000-0000-00007C030000}"/>
    <hyperlink ref="E904" location="A126110998L" display="A126110998L" xr:uid="{00000000-0004-0000-0000-00007D030000}"/>
    <hyperlink ref="E905" location="A126103438J" display="A126103438J" xr:uid="{00000000-0004-0000-0000-00007E030000}"/>
    <hyperlink ref="E906" location="A126095930A" display="A126095930A" xr:uid="{00000000-0004-0000-0000-00007F030000}"/>
    <hyperlink ref="E907" location="A126111050L" display="A126111050L" xr:uid="{00000000-0004-0000-0000-000080030000}"/>
    <hyperlink ref="E908" location="A126103490T" display="A126103490T" xr:uid="{00000000-0004-0000-0000-000081030000}"/>
    <hyperlink ref="E909" location="A126095802J" display="A126095802J" xr:uid="{00000000-0004-0000-0000-000082030000}"/>
    <hyperlink ref="E910" location="A126110922T" display="A126110922T" xr:uid="{00000000-0004-0000-0000-000083030000}"/>
    <hyperlink ref="E911" location="A126103362X" display="A126103362X" xr:uid="{00000000-0004-0000-0000-000084030000}"/>
    <hyperlink ref="E912" location="A126095918K" display="A126095918K" xr:uid="{00000000-0004-0000-0000-000085030000}"/>
    <hyperlink ref="E913" location="A126111038W" display="A126111038W" xr:uid="{00000000-0004-0000-0000-000086030000}"/>
    <hyperlink ref="E914" location="A126103478A" display="A126103478A" xr:uid="{00000000-0004-0000-0000-000087030000}"/>
    <hyperlink ref="E915" location="A126095922A" display="A126095922A" xr:uid="{00000000-0004-0000-0000-000088030000}"/>
    <hyperlink ref="E916" location="A126111042L" display="A126111042L" xr:uid="{00000000-0004-0000-0000-000089030000}"/>
    <hyperlink ref="E917" location="A126103482T" display="A126103482T" xr:uid="{00000000-0004-0000-0000-00008A030000}"/>
    <hyperlink ref="E918" location="A126095810J" display="A126095810J" xr:uid="{00000000-0004-0000-0000-00008B030000}"/>
    <hyperlink ref="E919" location="A126110930T" display="A126110930T" xr:uid="{00000000-0004-0000-0000-00008C030000}"/>
    <hyperlink ref="E920" location="A126103370X" display="A126103370X" xr:uid="{00000000-0004-0000-0000-00008D030000}"/>
    <hyperlink ref="E921" location="A126095846K" display="A126095846K" xr:uid="{00000000-0004-0000-0000-00008E030000}"/>
    <hyperlink ref="E922" location="A126110966V" display="A126110966V" xr:uid="{00000000-0004-0000-0000-00008F030000}"/>
    <hyperlink ref="E923" location="A126103406R" display="A126103406R" xr:uid="{00000000-0004-0000-0000-000090030000}"/>
    <hyperlink ref="E924" location="A126095882V" display="A126095882V" xr:uid="{00000000-0004-0000-0000-000091030000}"/>
    <hyperlink ref="E925" location="A126111002V" display="A126111002V" xr:uid="{00000000-0004-0000-0000-000092030000}"/>
    <hyperlink ref="E926" location="A126103442X" display="A126103442X" xr:uid="{00000000-0004-0000-0000-000093030000}"/>
    <hyperlink ref="E927" location="A126095934K" display="A126095934K" xr:uid="{00000000-0004-0000-0000-000094030000}"/>
    <hyperlink ref="E928" location="A126111054W" display="A126111054W" xr:uid="{00000000-0004-0000-0000-000095030000}"/>
    <hyperlink ref="E929" location="A126103494A" display="A126103494A" xr:uid="{00000000-0004-0000-0000-000096030000}"/>
    <hyperlink ref="E930" location="A126095806T" display="A126095806T" xr:uid="{00000000-0004-0000-0000-000097030000}"/>
    <hyperlink ref="E931" location="A126110926A" display="A126110926A" xr:uid="{00000000-0004-0000-0000-000098030000}"/>
    <hyperlink ref="E932" location="A126103366J" display="A126103366J" xr:uid="{00000000-0004-0000-0000-000099030000}"/>
    <hyperlink ref="E933" location="A126095886C" display="A126095886C" xr:uid="{00000000-0004-0000-0000-00009A030000}"/>
    <hyperlink ref="E934" location="A126111006C" display="A126111006C" xr:uid="{00000000-0004-0000-0000-00009B030000}"/>
    <hyperlink ref="E935" location="A126103446J" display="A126103446J" xr:uid="{00000000-0004-0000-0000-00009C030000}"/>
    <hyperlink ref="E936" location="A126095898L" display="A126095898L" xr:uid="{00000000-0004-0000-0000-00009D030000}"/>
    <hyperlink ref="E937" location="A126111018L" display="A126111018L" xr:uid="{00000000-0004-0000-0000-00009E030000}"/>
    <hyperlink ref="E938" location="A126103458T" display="A126103458T" xr:uid="{00000000-0004-0000-0000-00009F030000}"/>
    <hyperlink ref="E939" location="A126095830T" display="A126095830T" xr:uid="{00000000-0004-0000-0000-0000A0030000}"/>
    <hyperlink ref="E940" location="A126110950A" display="A126110950A" xr:uid="{00000000-0004-0000-0000-0000A1030000}"/>
    <hyperlink ref="E941" location="A126103390J" display="A126103390J" xr:uid="{00000000-0004-0000-0000-0000A2030000}"/>
    <hyperlink ref="E942" location="A126095814T" display="A126095814T" xr:uid="{00000000-0004-0000-0000-0000A3030000}"/>
    <hyperlink ref="E943" location="A126110934A" display="A126110934A" xr:uid="{00000000-0004-0000-0000-0000A4030000}"/>
    <hyperlink ref="E944" location="A126103374J" display="A126103374J" xr:uid="{00000000-0004-0000-0000-0000A5030000}"/>
    <hyperlink ref="E945" location="A126095850A" display="A126095850A" xr:uid="{00000000-0004-0000-0000-0000A6030000}"/>
    <hyperlink ref="E946" location="A126110970K" display="A126110970K" xr:uid="{00000000-0004-0000-0000-0000A7030000}"/>
    <hyperlink ref="E947" location="A126103410F" display="A126103410F" xr:uid="{00000000-0004-0000-0000-0000A8030000}"/>
    <hyperlink ref="E948" location="A126095826A" display="A126095826A" xr:uid="{00000000-0004-0000-0000-0000A9030000}"/>
    <hyperlink ref="E949" location="A126110946K" display="A126110946K" xr:uid="{00000000-0004-0000-0000-0000AA030000}"/>
    <hyperlink ref="E950" location="A126103386T" display="A126103386T" xr:uid="{00000000-0004-0000-0000-0000AB030000}"/>
    <hyperlink ref="E951" location="A126095854K" display="A126095854K" xr:uid="{00000000-0004-0000-0000-0000AC030000}"/>
    <hyperlink ref="E952" location="A126110974V" display="A126110974V" xr:uid="{00000000-0004-0000-0000-0000AD030000}"/>
    <hyperlink ref="E953" location="A126103414R" display="A126103414R" xr:uid="{00000000-0004-0000-0000-0000AE030000}"/>
    <hyperlink ref="E954" location="A126095834A" display="A126095834A" xr:uid="{00000000-0004-0000-0000-0000AF030000}"/>
    <hyperlink ref="E955" location="A126110954K" display="A126110954K" xr:uid="{00000000-0004-0000-0000-0000B0030000}"/>
    <hyperlink ref="E956" location="A126103394T" display="A126103394T" xr:uid="{00000000-0004-0000-0000-0000B1030000}"/>
    <hyperlink ref="E957" location="A126096042W" display="A126096042W" xr:uid="{00000000-0004-0000-0000-0000B2030000}"/>
    <hyperlink ref="E958" location="A126111162F" display="A126111162F" xr:uid="{00000000-0004-0000-0000-0000B3030000}"/>
    <hyperlink ref="E959" location="A126103602X" display="A126103602X" xr:uid="{00000000-0004-0000-0000-0000B4030000}"/>
    <hyperlink ref="E960" location="A126095998W" display="A126095998W" xr:uid="{00000000-0004-0000-0000-0000B5030000}"/>
    <hyperlink ref="E961" location="A126111118W" display="A126111118W" xr:uid="{00000000-0004-0000-0000-0000B6030000}"/>
    <hyperlink ref="E962" location="A126103558A" display="A126103558A" xr:uid="{00000000-0004-0000-0000-0000B7030000}"/>
    <hyperlink ref="E963" location="A126096046F" display="A126096046F" xr:uid="{00000000-0004-0000-0000-0000B8030000}"/>
    <hyperlink ref="E964" location="A126111166R" display="A126111166R" xr:uid="{00000000-0004-0000-0000-0000B9030000}"/>
    <hyperlink ref="E965" location="A126103606J" display="A126103606J" xr:uid="{00000000-0004-0000-0000-0000BA030000}"/>
    <hyperlink ref="E966" location="A126096050W" display="A126096050W" xr:uid="{00000000-0004-0000-0000-0000BB030000}"/>
    <hyperlink ref="E967" location="A126111170F" display="A126111170F" xr:uid="{00000000-0004-0000-0000-0000BC030000}"/>
    <hyperlink ref="E968" location="A126103610X" display="A126103610X" xr:uid="{00000000-0004-0000-0000-0000BD030000}"/>
    <hyperlink ref="E969" location="A126096002C" display="A126096002C" xr:uid="{00000000-0004-0000-0000-0000BE030000}"/>
    <hyperlink ref="E970" location="A126111122L" display="A126111122L" xr:uid="{00000000-0004-0000-0000-0000BF030000}"/>
    <hyperlink ref="E971" location="A126103562T" display="A126103562T" xr:uid="{00000000-0004-0000-0000-0000C0030000}"/>
    <hyperlink ref="E972" location="A126096006L" display="A126096006L" xr:uid="{00000000-0004-0000-0000-0000C1030000}"/>
    <hyperlink ref="E973" location="A126111126W" display="A126111126W" xr:uid="{00000000-0004-0000-0000-0000C2030000}"/>
    <hyperlink ref="E974" location="A126103566A" display="A126103566A" xr:uid="{00000000-0004-0000-0000-0000C3030000}"/>
    <hyperlink ref="E975" location="A126096030L" display="A126096030L" xr:uid="{00000000-0004-0000-0000-0000C4030000}"/>
    <hyperlink ref="E976" location="A126111150W" display="A126111150W" xr:uid="{00000000-0004-0000-0000-0000C5030000}"/>
    <hyperlink ref="E977" location="A126103590A" display="A126103590A" xr:uid="{00000000-0004-0000-0000-0000C6030000}"/>
    <hyperlink ref="E978" location="A126095978L" display="A126095978L" xr:uid="{00000000-0004-0000-0000-0000C7030000}"/>
    <hyperlink ref="E979" location="A126111098X" display="A126111098X" xr:uid="{00000000-0004-0000-0000-0000C8030000}"/>
    <hyperlink ref="E980" location="A126103538T" display="A126103538T" xr:uid="{00000000-0004-0000-0000-0000C9030000}"/>
    <hyperlink ref="E981" location="A126096054F" display="A126096054F" xr:uid="{00000000-0004-0000-0000-0000CA030000}"/>
    <hyperlink ref="E982" location="A126111174R" display="A126111174R" xr:uid="{00000000-0004-0000-0000-0000CB030000}"/>
    <hyperlink ref="E983" location="A126103614J" display="A126103614J" xr:uid="{00000000-0004-0000-0000-0000CC030000}"/>
    <hyperlink ref="E984" location="A126096034W" display="A126096034W" xr:uid="{00000000-0004-0000-0000-0000CD030000}"/>
    <hyperlink ref="E985" location="A126111154F" display="A126111154F" xr:uid="{00000000-0004-0000-0000-0000CE030000}"/>
    <hyperlink ref="E986" location="A126103594K" display="A126103594K" xr:uid="{00000000-0004-0000-0000-0000CF030000}"/>
    <hyperlink ref="E987" location="A126096066R" display="A126096066R" xr:uid="{00000000-0004-0000-0000-0000D0030000}"/>
    <hyperlink ref="E988" location="A126111186X" display="A126111186X" xr:uid="{00000000-0004-0000-0000-0000D1030000}"/>
    <hyperlink ref="E989" location="A126103626T" display="A126103626T" xr:uid="{00000000-0004-0000-0000-0000D2030000}"/>
    <hyperlink ref="E990" location="A126095982C" display="A126095982C" xr:uid="{00000000-0004-0000-0000-0000D3030000}"/>
    <hyperlink ref="E991" location="A126111102C" display="A126111102C" xr:uid="{00000000-0004-0000-0000-0000D4030000}"/>
    <hyperlink ref="E992" location="A126103542J" display="A126103542J" xr:uid="{00000000-0004-0000-0000-0000D5030000}"/>
    <hyperlink ref="E993" location="A126095938V" display="A126095938V" xr:uid="{00000000-0004-0000-0000-0000D6030000}"/>
    <hyperlink ref="E994" location="A126111058F" display="A126111058F" xr:uid="{00000000-0004-0000-0000-0000D7030000}"/>
    <hyperlink ref="E995" location="A126103498K" display="A126103498K" xr:uid="{00000000-0004-0000-0000-0000D8030000}"/>
    <hyperlink ref="E996" location="A126095958C" display="A126095958C" xr:uid="{00000000-0004-0000-0000-0000D9030000}"/>
    <hyperlink ref="E997" location="A126111078R" display="A126111078R" xr:uid="{00000000-0004-0000-0000-0000DA030000}"/>
    <hyperlink ref="E998" location="A126103518J" display="A126103518J" xr:uid="{00000000-0004-0000-0000-0000DB030000}"/>
    <hyperlink ref="E999" location="A126096010C" display="A126096010C" xr:uid="{00000000-0004-0000-0000-0000DC030000}"/>
    <hyperlink ref="E1000" location="A126111130L" display="A126111130L" xr:uid="{00000000-0004-0000-0000-0000DD030000}"/>
    <hyperlink ref="E1001" location="A126103570T" display="A126103570T" xr:uid="{00000000-0004-0000-0000-0000DE030000}"/>
    <hyperlink ref="E1002" location="A126095962V" display="A126095962V" xr:uid="{00000000-0004-0000-0000-0000DF030000}"/>
    <hyperlink ref="E1003" location="A126111082F" display="A126111082F" xr:uid="{00000000-0004-0000-0000-0000E0030000}"/>
    <hyperlink ref="E1004" location="A126103522X" display="A126103522X" xr:uid="{00000000-0004-0000-0000-0000E1030000}"/>
    <hyperlink ref="E1005" location="A126096014L" display="A126096014L" xr:uid="{00000000-0004-0000-0000-0000E2030000}"/>
    <hyperlink ref="E1006" location="A126111134W" display="A126111134W" xr:uid="{00000000-0004-0000-0000-0000E3030000}"/>
    <hyperlink ref="E1007" location="A126103574A" display="A126103574A" xr:uid="{00000000-0004-0000-0000-0000E4030000}"/>
    <hyperlink ref="E1008" location="A126096018W" display="A126096018W" xr:uid="{00000000-0004-0000-0000-0000E5030000}"/>
    <hyperlink ref="E1009" location="A126111138F" display="A126111138F" xr:uid="{00000000-0004-0000-0000-0000E6030000}"/>
    <hyperlink ref="E1010" location="A126103578K" display="A126103578K" xr:uid="{00000000-0004-0000-0000-0000E7030000}"/>
    <hyperlink ref="E1011" location="A126096070F" display="A126096070F" xr:uid="{00000000-0004-0000-0000-0000E8030000}"/>
    <hyperlink ref="E1012" location="A126111190R" display="A126111190R" xr:uid="{00000000-0004-0000-0000-0000E9030000}"/>
    <hyperlink ref="E1013" location="A126103630J" display="A126103630J" xr:uid="{00000000-0004-0000-0000-0000EA030000}"/>
    <hyperlink ref="E1014" location="A126095942K" display="A126095942K" xr:uid="{00000000-0004-0000-0000-0000EB030000}"/>
    <hyperlink ref="E1015" location="A126111062W" display="A126111062W" xr:uid="{00000000-0004-0000-0000-0000EC030000}"/>
    <hyperlink ref="E1016" location="A126103502R" display="A126103502R" xr:uid="{00000000-0004-0000-0000-0000ED030000}"/>
    <hyperlink ref="E1017" location="A126096058R" display="A126096058R" xr:uid="{00000000-0004-0000-0000-0000EE030000}"/>
    <hyperlink ref="E1018" location="A126111178X" display="A126111178X" xr:uid="{00000000-0004-0000-0000-0000EF030000}"/>
    <hyperlink ref="E1019" location="A126103618T" display="A126103618T" xr:uid="{00000000-0004-0000-0000-0000F0030000}"/>
    <hyperlink ref="E1020" location="A126096062F" display="A126096062F" xr:uid="{00000000-0004-0000-0000-0000F1030000}"/>
    <hyperlink ref="E1021" location="A126111182R" display="A126111182R" xr:uid="{00000000-0004-0000-0000-0000F2030000}"/>
    <hyperlink ref="E1022" location="A126103622J" display="A126103622J" xr:uid="{00000000-0004-0000-0000-0000F3030000}"/>
    <hyperlink ref="E1023" location="A126095950K" display="A126095950K" xr:uid="{00000000-0004-0000-0000-0000F4030000}"/>
    <hyperlink ref="E1024" location="A126111070W" display="A126111070W" xr:uid="{00000000-0004-0000-0000-0000F5030000}"/>
    <hyperlink ref="E1025" location="A126103510R" display="A126103510R" xr:uid="{00000000-0004-0000-0000-0000F6030000}"/>
    <hyperlink ref="E1026" location="A126095986L" display="A126095986L" xr:uid="{00000000-0004-0000-0000-0000F7030000}"/>
    <hyperlink ref="E1027" location="A126111106L" display="A126111106L" xr:uid="{00000000-0004-0000-0000-0000F8030000}"/>
    <hyperlink ref="E1028" location="A126103546T" display="A126103546T" xr:uid="{00000000-0004-0000-0000-0000F9030000}"/>
    <hyperlink ref="E1029" location="A126096022L" display="A126096022L" xr:uid="{00000000-0004-0000-0000-0000FA030000}"/>
    <hyperlink ref="E1030" location="A126111142W" display="A126111142W" xr:uid="{00000000-0004-0000-0000-0000FB030000}"/>
    <hyperlink ref="E1031" location="A126103582A" display="A126103582A" xr:uid="{00000000-0004-0000-0000-0000FC030000}"/>
    <hyperlink ref="E1032" location="A126096074R" display="A126096074R" xr:uid="{00000000-0004-0000-0000-0000FD030000}"/>
    <hyperlink ref="E1033" location="A126111194X" display="A126111194X" xr:uid="{00000000-0004-0000-0000-0000FE030000}"/>
    <hyperlink ref="E1034" location="A126103634T" display="A126103634T" xr:uid="{00000000-0004-0000-0000-0000FF030000}"/>
    <hyperlink ref="E1035" location="A126095946V" display="A126095946V" xr:uid="{00000000-0004-0000-0000-000000040000}"/>
    <hyperlink ref="E1036" location="A126111066F" display="A126111066F" xr:uid="{00000000-0004-0000-0000-000001040000}"/>
    <hyperlink ref="E1037" location="A126103506X" display="A126103506X" xr:uid="{00000000-0004-0000-0000-000002040000}"/>
    <hyperlink ref="E1038" location="A126096026W" display="A126096026W" xr:uid="{00000000-0004-0000-0000-000003040000}"/>
    <hyperlink ref="E1039" location="A126111146F" display="A126111146F" xr:uid="{00000000-0004-0000-0000-000004040000}"/>
    <hyperlink ref="E1040" location="A126103586K" display="A126103586K" xr:uid="{00000000-0004-0000-0000-000005040000}"/>
    <hyperlink ref="E1041" location="A126096038F" display="A126096038F" xr:uid="{00000000-0004-0000-0000-000006040000}"/>
    <hyperlink ref="E1042" location="A126111158R" display="A126111158R" xr:uid="{00000000-0004-0000-0000-000007040000}"/>
    <hyperlink ref="E1043" location="A126103598V" display="A126103598V" xr:uid="{00000000-0004-0000-0000-000008040000}"/>
    <hyperlink ref="E1044" location="A126095970V" display="A126095970V" xr:uid="{00000000-0004-0000-0000-000009040000}"/>
    <hyperlink ref="E1045" location="A126111090F" display="A126111090F" xr:uid="{00000000-0004-0000-0000-00000A040000}"/>
    <hyperlink ref="E1046" location="A126103530X" display="A126103530X" xr:uid="{00000000-0004-0000-0000-00000B040000}"/>
    <hyperlink ref="E1047" location="A126095954V" display="A126095954V" xr:uid="{00000000-0004-0000-0000-00000C040000}"/>
    <hyperlink ref="E1048" location="A126111074F" display="A126111074F" xr:uid="{00000000-0004-0000-0000-00000D040000}"/>
    <hyperlink ref="E1049" location="A126103514X" display="A126103514X" xr:uid="{00000000-0004-0000-0000-00000E040000}"/>
    <hyperlink ref="E1050" location="A126095990C" display="A126095990C" xr:uid="{00000000-0004-0000-0000-00000F040000}"/>
    <hyperlink ref="E1051" location="A126111110C" display="A126111110C" xr:uid="{00000000-0004-0000-0000-000010040000}"/>
    <hyperlink ref="E1052" location="A126103550J" display="A126103550J" xr:uid="{00000000-0004-0000-0000-000011040000}"/>
    <hyperlink ref="E1053" location="A126095966C" display="A126095966C" xr:uid="{00000000-0004-0000-0000-000012040000}"/>
    <hyperlink ref="E1054" location="A126111086R" display="A126111086R" xr:uid="{00000000-0004-0000-0000-000013040000}"/>
    <hyperlink ref="E1055" location="A126103526J" display="A126103526J" xr:uid="{00000000-0004-0000-0000-000014040000}"/>
    <hyperlink ref="E1056" location="A126095994L" display="A126095994L" xr:uid="{00000000-0004-0000-0000-000015040000}"/>
    <hyperlink ref="E1057" location="A126111114L" display="A126111114L" xr:uid="{00000000-0004-0000-0000-000016040000}"/>
    <hyperlink ref="E1058" location="A126103554T" display="A126103554T" xr:uid="{00000000-0004-0000-0000-000017040000}"/>
    <hyperlink ref="E1059" location="A126095974C" display="A126095974C" xr:uid="{00000000-0004-0000-0000-000018040000}"/>
    <hyperlink ref="E1060" location="A126111094R" display="A126111094R" xr:uid="{00000000-0004-0000-0000-000019040000}"/>
    <hyperlink ref="E1061" location="A126103534J" display="A126103534J" xr:uid="{00000000-0004-0000-0000-00001A040000}"/>
    <hyperlink ref="E1062" location="A126095342F" display="A126095342F" xr:uid="{00000000-0004-0000-0000-00001B040000}"/>
    <hyperlink ref="E1063" location="A126110462R" display="A126110462R" xr:uid="{00000000-0004-0000-0000-00001C040000}"/>
    <hyperlink ref="E1064" location="A126102902J" display="A126102902J" xr:uid="{00000000-0004-0000-0000-00001D040000}"/>
    <hyperlink ref="E1065" location="A126095298J" display="A126095298J" xr:uid="{00000000-0004-0000-0000-00001E040000}"/>
    <hyperlink ref="E1066" location="A126110418F" display="A126110418F" xr:uid="{00000000-0004-0000-0000-00001F040000}"/>
    <hyperlink ref="E1067" location="A126102858K" display="A126102858K" xr:uid="{00000000-0004-0000-0000-000020040000}"/>
    <hyperlink ref="E1068" location="A126095346R" display="A126095346R" xr:uid="{00000000-0004-0000-0000-000021040000}"/>
    <hyperlink ref="E1069" location="A126110466X" display="A126110466X" xr:uid="{00000000-0004-0000-0000-000022040000}"/>
    <hyperlink ref="E1070" location="A126102906T" display="A126102906T" xr:uid="{00000000-0004-0000-0000-000023040000}"/>
    <hyperlink ref="E1071" location="A126095350F" display="A126095350F" xr:uid="{00000000-0004-0000-0000-000024040000}"/>
    <hyperlink ref="E1072" location="A126110470R" display="A126110470R" xr:uid="{00000000-0004-0000-0000-000025040000}"/>
    <hyperlink ref="E1073" location="A126102910J" display="A126102910J" xr:uid="{00000000-0004-0000-0000-000026040000}"/>
    <hyperlink ref="E1074" location="A126095302L" display="A126095302L" xr:uid="{00000000-0004-0000-0000-000027040000}"/>
    <hyperlink ref="E1075" location="A126110422W" display="A126110422W" xr:uid="{00000000-0004-0000-0000-000028040000}"/>
    <hyperlink ref="E1076" location="A126102862A" display="A126102862A" xr:uid="{00000000-0004-0000-0000-000029040000}"/>
    <hyperlink ref="E1077" location="A126095306W" display="A126095306W" xr:uid="{00000000-0004-0000-0000-00002A040000}"/>
    <hyperlink ref="E1078" location="A126110426F" display="A126110426F" xr:uid="{00000000-0004-0000-0000-00002B040000}"/>
    <hyperlink ref="E1079" location="A126102866K" display="A126102866K" xr:uid="{00000000-0004-0000-0000-00002C040000}"/>
    <hyperlink ref="E1080" location="A126095330W" display="A126095330W" xr:uid="{00000000-0004-0000-0000-00002D040000}"/>
    <hyperlink ref="E1081" location="A126110450F" display="A126110450F" xr:uid="{00000000-0004-0000-0000-00002E040000}"/>
    <hyperlink ref="E1082" location="A126102890K" display="A126102890K" xr:uid="{00000000-0004-0000-0000-00002F040000}"/>
    <hyperlink ref="E1083" location="A126095278X" display="A126095278X" xr:uid="{00000000-0004-0000-0000-000030040000}"/>
    <hyperlink ref="E1084" location="A126110398J" display="A126110398J" xr:uid="{00000000-0004-0000-0000-000031040000}"/>
    <hyperlink ref="E1085" location="A126102838A" display="A126102838A" xr:uid="{00000000-0004-0000-0000-000032040000}"/>
    <hyperlink ref="E1086" location="A126095354R" display="A126095354R" xr:uid="{00000000-0004-0000-0000-000033040000}"/>
    <hyperlink ref="E1087" location="A126110474X" display="A126110474X" xr:uid="{00000000-0004-0000-0000-000034040000}"/>
    <hyperlink ref="E1088" location="A126102914T" display="A126102914T" xr:uid="{00000000-0004-0000-0000-000035040000}"/>
    <hyperlink ref="E1089" location="A126095334F" display="A126095334F" xr:uid="{00000000-0004-0000-0000-000036040000}"/>
    <hyperlink ref="E1090" location="A126110454R" display="A126110454R" xr:uid="{00000000-0004-0000-0000-000037040000}"/>
    <hyperlink ref="E1091" location="A126102894V" display="A126102894V" xr:uid="{00000000-0004-0000-0000-000038040000}"/>
    <hyperlink ref="E1092" location="A126095366X" display="A126095366X" xr:uid="{00000000-0004-0000-0000-000039040000}"/>
    <hyperlink ref="E1093" location="A126110486J" display="A126110486J" xr:uid="{00000000-0004-0000-0000-00003A040000}"/>
    <hyperlink ref="E1094" location="A126102926A" display="A126102926A" xr:uid="{00000000-0004-0000-0000-00003B040000}"/>
    <hyperlink ref="E1095" location="A126095282R" display="A126095282R" xr:uid="{00000000-0004-0000-0000-00003C040000}"/>
    <hyperlink ref="E1096" location="A126110402L" display="A126110402L" xr:uid="{00000000-0004-0000-0000-00003D040000}"/>
    <hyperlink ref="E1097" location="A126102842T" display="A126102842T" xr:uid="{00000000-0004-0000-0000-00003E040000}"/>
    <hyperlink ref="E1098" location="A126095238F" display="A126095238F" xr:uid="{00000000-0004-0000-0000-00003F040000}"/>
    <hyperlink ref="E1099" location="A126110358R" display="A126110358R" xr:uid="{00000000-0004-0000-0000-000040040000}"/>
    <hyperlink ref="E1100" location="A126102798V" display="A126102798V" xr:uid="{00000000-0004-0000-0000-000041040000}"/>
    <hyperlink ref="E1101" location="A126095258R" display="A126095258R" xr:uid="{00000000-0004-0000-0000-000042040000}"/>
    <hyperlink ref="E1102" location="A126110378X" display="A126110378X" xr:uid="{00000000-0004-0000-0000-000043040000}"/>
    <hyperlink ref="E1103" location="A126102818T" display="A126102818T" xr:uid="{00000000-0004-0000-0000-000044040000}"/>
    <hyperlink ref="E1104" location="A126095310L" display="A126095310L" xr:uid="{00000000-0004-0000-0000-000045040000}"/>
    <hyperlink ref="E1105" location="A126110430W" display="A126110430W" xr:uid="{00000000-0004-0000-0000-000046040000}"/>
    <hyperlink ref="E1106" location="A126102870A" display="A126102870A" xr:uid="{00000000-0004-0000-0000-000047040000}"/>
    <hyperlink ref="E1107" location="A126095262F" display="A126095262F" xr:uid="{00000000-0004-0000-0000-000048040000}"/>
    <hyperlink ref="E1108" location="A126110382R" display="A126110382R" xr:uid="{00000000-0004-0000-0000-000049040000}"/>
    <hyperlink ref="E1109" location="A126102822J" display="A126102822J" xr:uid="{00000000-0004-0000-0000-00004A040000}"/>
    <hyperlink ref="E1110" location="A126095314W" display="A126095314W" xr:uid="{00000000-0004-0000-0000-00004B040000}"/>
    <hyperlink ref="E1111" location="A126110434F" display="A126110434F" xr:uid="{00000000-0004-0000-0000-00004C040000}"/>
    <hyperlink ref="E1112" location="A126102874K" display="A126102874K" xr:uid="{00000000-0004-0000-0000-00004D040000}"/>
    <hyperlink ref="E1113" location="A126095318F" display="A126095318F" xr:uid="{00000000-0004-0000-0000-00004E040000}"/>
    <hyperlink ref="E1114" location="A126110438R" display="A126110438R" xr:uid="{00000000-0004-0000-0000-00004F040000}"/>
    <hyperlink ref="E1115" location="A126102878V" display="A126102878V" xr:uid="{00000000-0004-0000-0000-000050040000}"/>
    <hyperlink ref="E1116" location="A126095370R" display="A126095370R" xr:uid="{00000000-0004-0000-0000-000051040000}"/>
    <hyperlink ref="E1117" location="A126110490X" display="A126110490X" xr:uid="{00000000-0004-0000-0000-000052040000}"/>
    <hyperlink ref="E1118" location="A126102930T" display="A126102930T" xr:uid="{00000000-0004-0000-0000-000053040000}"/>
    <hyperlink ref="E1119" location="A126095242W" display="A126095242W" xr:uid="{00000000-0004-0000-0000-000054040000}"/>
    <hyperlink ref="E1120" location="A126110362F" display="A126110362F" xr:uid="{00000000-0004-0000-0000-000055040000}"/>
    <hyperlink ref="E1121" location="A126102802X" display="A126102802X" xr:uid="{00000000-0004-0000-0000-000056040000}"/>
    <hyperlink ref="E1122" location="A126095358X" display="A126095358X" xr:uid="{00000000-0004-0000-0000-000057040000}"/>
    <hyperlink ref="E1123" location="A126110478J" display="A126110478J" xr:uid="{00000000-0004-0000-0000-000058040000}"/>
    <hyperlink ref="E1124" location="A126102918A" display="A126102918A" xr:uid="{00000000-0004-0000-0000-000059040000}"/>
    <hyperlink ref="E1125" location="A126095362R" display="A126095362R" xr:uid="{00000000-0004-0000-0000-00005A040000}"/>
    <hyperlink ref="E1126" location="A126110482X" display="A126110482X" xr:uid="{00000000-0004-0000-0000-00005B040000}"/>
    <hyperlink ref="E1127" location="A126102922T" display="A126102922T" xr:uid="{00000000-0004-0000-0000-00005C040000}"/>
    <hyperlink ref="E1128" location="A126095250W" display="A126095250W" xr:uid="{00000000-0004-0000-0000-00005D040000}"/>
    <hyperlink ref="E1129" location="A126110370F" display="A126110370F" xr:uid="{00000000-0004-0000-0000-00005E040000}"/>
    <hyperlink ref="E1130" location="A126102810X" display="A126102810X" xr:uid="{00000000-0004-0000-0000-00005F040000}"/>
    <hyperlink ref="E1131" location="A126095286X" display="A126095286X" xr:uid="{00000000-0004-0000-0000-000060040000}"/>
    <hyperlink ref="E1132" location="A126110406W" display="A126110406W" xr:uid="{00000000-0004-0000-0000-000061040000}"/>
    <hyperlink ref="E1133" location="A126102846A" display="A126102846A" xr:uid="{00000000-0004-0000-0000-000062040000}"/>
    <hyperlink ref="E1134" location="A126095322W" display="A126095322W" xr:uid="{00000000-0004-0000-0000-000063040000}"/>
    <hyperlink ref="E1135" location="A126110442F" display="A126110442F" xr:uid="{00000000-0004-0000-0000-000064040000}"/>
    <hyperlink ref="E1136" location="A126102882K" display="A126102882K" xr:uid="{00000000-0004-0000-0000-000065040000}"/>
    <hyperlink ref="E1137" location="A126095374X" display="A126095374X" xr:uid="{00000000-0004-0000-0000-000066040000}"/>
    <hyperlink ref="E1138" location="A126110494J" display="A126110494J" xr:uid="{00000000-0004-0000-0000-000067040000}"/>
    <hyperlink ref="E1139" location="A126102934A" display="A126102934A" xr:uid="{00000000-0004-0000-0000-000068040000}"/>
    <hyperlink ref="E1140" location="A126095246F" display="A126095246F" xr:uid="{00000000-0004-0000-0000-000069040000}"/>
    <hyperlink ref="E1141" location="A126110366R" display="A126110366R" xr:uid="{00000000-0004-0000-0000-00006A040000}"/>
    <hyperlink ref="E1142" location="A126102806J" display="A126102806J" xr:uid="{00000000-0004-0000-0000-00006B040000}"/>
    <hyperlink ref="E1143" location="A126095326F" display="A126095326F" xr:uid="{00000000-0004-0000-0000-00006C040000}"/>
    <hyperlink ref="E1144" location="A126110446R" display="A126110446R" xr:uid="{00000000-0004-0000-0000-00006D040000}"/>
    <hyperlink ref="E1145" location="A126102886V" display="A126102886V" xr:uid="{00000000-0004-0000-0000-00006E040000}"/>
    <hyperlink ref="E1146" location="A126095338R" display="A126095338R" xr:uid="{00000000-0004-0000-0000-00006F040000}"/>
    <hyperlink ref="E1147" location="A126110458X" display="A126110458X" xr:uid="{00000000-0004-0000-0000-000070040000}"/>
    <hyperlink ref="E1148" location="A126102898C" display="A126102898C" xr:uid="{00000000-0004-0000-0000-000071040000}"/>
    <hyperlink ref="E1149" location="A126095270F" display="A126095270F" xr:uid="{00000000-0004-0000-0000-000072040000}"/>
    <hyperlink ref="E1150" location="A126110390R" display="A126110390R" xr:uid="{00000000-0004-0000-0000-000073040000}"/>
    <hyperlink ref="E1151" location="A126102830J" display="A126102830J" xr:uid="{00000000-0004-0000-0000-000074040000}"/>
    <hyperlink ref="E1152" location="A126095254F" display="A126095254F" xr:uid="{00000000-0004-0000-0000-000075040000}"/>
    <hyperlink ref="E1153" location="A126110374R" display="A126110374R" xr:uid="{00000000-0004-0000-0000-000076040000}"/>
    <hyperlink ref="E1154" location="A126102814J" display="A126102814J" xr:uid="{00000000-0004-0000-0000-000077040000}"/>
    <hyperlink ref="E1155" location="A126095290R" display="A126095290R" xr:uid="{00000000-0004-0000-0000-000078040000}"/>
    <hyperlink ref="E1156" location="A126110410L" display="A126110410L" xr:uid="{00000000-0004-0000-0000-000079040000}"/>
    <hyperlink ref="E1157" location="A126102850T" display="A126102850T" xr:uid="{00000000-0004-0000-0000-00007A040000}"/>
    <hyperlink ref="E1158" location="A126095266R" display="A126095266R" xr:uid="{00000000-0004-0000-0000-00007B040000}"/>
    <hyperlink ref="E1159" location="A126110386X" display="A126110386X" xr:uid="{00000000-0004-0000-0000-00007C040000}"/>
    <hyperlink ref="E1160" location="A126102826T" display="A126102826T" xr:uid="{00000000-0004-0000-0000-00007D040000}"/>
    <hyperlink ref="E1161" location="A126095294X" display="A126095294X" xr:uid="{00000000-0004-0000-0000-00007E040000}"/>
    <hyperlink ref="E1162" location="A126110414W" display="A126110414W" xr:uid="{00000000-0004-0000-0000-00007F040000}"/>
    <hyperlink ref="E1163" location="A126102854A" display="A126102854A" xr:uid="{00000000-0004-0000-0000-000080040000}"/>
    <hyperlink ref="E1164" location="A126095274R" display="A126095274R" xr:uid="{00000000-0004-0000-0000-000081040000}"/>
    <hyperlink ref="E1165" location="A126110394X" display="A126110394X" xr:uid="{00000000-0004-0000-0000-000082040000}"/>
    <hyperlink ref="E1166" location="A126102834T" display="A126102834T" xr:uid="{00000000-0004-0000-0000-000083040000}"/>
    <hyperlink ref="E1167" location="A126095482J" display="A126095482J" xr:uid="{00000000-0004-0000-0000-000084040000}"/>
    <hyperlink ref="E1168" location="A126110602F" display="A126110602F" xr:uid="{00000000-0004-0000-0000-000085040000}"/>
    <hyperlink ref="E1169" location="A126103042L" display="A126103042L" xr:uid="{00000000-0004-0000-0000-000086040000}"/>
    <hyperlink ref="E1170" location="A126095438X" display="A126095438X" xr:uid="{00000000-0004-0000-0000-000087040000}"/>
    <hyperlink ref="E1171" location="A126110558J" display="A126110558J" xr:uid="{00000000-0004-0000-0000-000088040000}"/>
    <hyperlink ref="E1172" location="A126102998L" display="A126102998L" xr:uid="{00000000-0004-0000-0000-000089040000}"/>
    <hyperlink ref="E1173" location="A126095486T" display="A126095486T" xr:uid="{00000000-0004-0000-0000-00008A040000}"/>
    <hyperlink ref="E1174" location="A126110606R" display="A126110606R" xr:uid="{00000000-0004-0000-0000-00008B040000}"/>
    <hyperlink ref="E1175" location="A126103046W" display="A126103046W" xr:uid="{00000000-0004-0000-0000-00008C040000}"/>
    <hyperlink ref="E1176" location="A126095490J" display="A126095490J" xr:uid="{00000000-0004-0000-0000-00008D040000}"/>
    <hyperlink ref="E1177" location="A126110610F" display="A126110610F" xr:uid="{00000000-0004-0000-0000-00008E040000}"/>
    <hyperlink ref="E1178" location="A126103050L" display="A126103050L" xr:uid="{00000000-0004-0000-0000-00008F040000}"/>
    <hyperlink ref="E1179" location="A126095442R" display="A126095442R" xr:uid="{00000000-0004-0000-0000-000090040000}"/>
    <hyperlink ref="E1180" location="A126110562X" display="A126110562X" xr:uid="{00000000-0004-0000-0000-000091040000}"/>
    <hyperlink ref="E1181" location="A126103002V" display="A126103002V" xr:uid="{00000000-0004-0000-0000-000092040000}"/>
    <hyperlink ref="E1182" location="A126095446X" display="A126095446X" xr:uid="{00000000-0004-0000-0000-000093040000}"/>
    <hyperlink ref="E1183" location="A126110566J" display="A126110566J" xr:uid="{00000000-0004-0000-0000-000094040000}"/>
    <hyperlink ref="E1184" location="A126103006C" display="A126103006C" xr:uid="{00000000-0004-0000-0000-000095040000}"/>
    <hyperlink ref="E1185" location="A126095470X" display="A126095470X" xr:uid="{00000000-0004-0000-0000-000096040000}"/>
    <hyperlink ref="E1186" location="A126110590J" display="A126110590J" xr:uid="{00000000-0004-0000-0000-000097040000}"/>
    <hyperlink ref="E1187" location="A126103030C" display="A126103030C" xr:uid="{00000000-0004-0000-0000-000098040000}"/>
    <hyperlink ref="E1188" location="A126095418R" display="A126095418R" xr:uid="{00000000-0004-0000-0000-000099040000}"/>
    <hyperlink ref="E1189" location="A126110538X" display="A126110538X" xr:uid="{00000000-0004-0000-0000-00009A040000}"/>
    <hyperlink ref="E1190" location="A126102978C" display="A126102978C" xr:uid="{00000000-0004-0000-0000-00009B040000}"/>
    <hyperlink ref="E1191" location="A126095494T" display="A126095494T" xr:uid="{00000000-0004-0000-0000-00009C040000}"/>
    <hyperlink ref="E1192" location="A126110614R" display="A126110614R" xr:uid="{00000000-0004-0000-0000-00009D040000}"/>
    <hyperlink ref="E1193" location="A126103054W" display="A126103054W" xr:uid="{00000000-0004-0000-0000-00009E040000}"/>
    <hyperlink ref="E1194" location="A126095474J" display="A126095474J" xr:uid="{00000000-0004-0000-0000-00009F040000}"/>
    <hyperlink ref="E1195" location="A126110594T" display="A126110594T" xr:uid="{00000000-0004-0000-0000-0000A0040000}"/>
    <hyperlink ref="E1196" location="A126103034L" display="A126103034L" xr:uid="{00000000-0004-0000-0000-0000A1040000}"/>
    <hyperlink ref="E1197" location="A126095506R" display="A126095506R" xr:uid="{00000000-0004-0000-0000-0000A2040000}"/>
    <hyperlink ref="E1198" location="A126110626X" display="A126110626X" xr:uid="{00000000-0004-0000-0000-0000A3040000}"/>
    <hyperlink ref="E1199" location="A126103066F" display="A126103066F" xr:uid="{00000000-0004-0000-0000-0000A4040000}"/>
    <hyperlink ref="E1200" location="A126095422F" display="A126095422F" xr:uid="{00000000-0004-0000-0000-0000A5040000}"/>
    <hyperlink ref="E1201" location="A126110542R" display="A126110542R" xr:uid="{00000000-0004-0000-0000-0000A6040000}"/>
    <hyperlink ref="E1202" location="A126102982V" display="A126102982V" xr:uid="{00000000-0004-0000-0000-0000A7040000}"/>
    <hyperlink ref="E1203" location="A126095378J" display="A126095378J" xr:uid="{00000000-0004-0000-0000-0000A8040000}"/>
    <hyperlink ref="E1204" location="A126110498T" display="A126110498T" xr:uid="{00000000-0004-0000-0000-0000A9040000}"/>
    <hyperlink ref="E1205" location="A126102938K" display="A126102938K" xr:uid="{00000000-0004-0000-0000-0000AA040000}"/>
    <hyperlink ref="E1206" location="A126095398T" display="A126095398T" xr:uid="{00000000-0004-0000-0000-0000AB040000}"/>
    <hyperlink ref="E1207" location="A126110518R" display="A126110518R" xr:uid="{00000000-0004-0000-0000-0000AC040000}"/>
    <hyperlink ref="E1208" location="A126102958V" display="A126102958V" xr:uid="{00000000-0004-0000-0000-0000AD040000}"/>
    <hyperlink ref="E1209" location="A126095450R" display="A126095450R" xr:uid="{00000000-0004-0000-0000-0000AE040000}"/>
    <hyperlink ref="E1210" location="A126110570X" display="A126110570X" xr:uid="{00000000-0004-0000-0000-0000AF040000}"/>
    <hyperlink ref="E1211" location="A126103010V" display="A126103010V" xr:uid="{00000000-0004-0000-0000-0000B0040000}"/>
    <hyperlink ref="E1212" location="A126095402W" display="A126095402W" xr:uid="{00000000-0004-0000-0000-0000B1040000}"/>
    <hyperlink ref="E1213" location="A126110522F" display="A126110522F" xr:uid="{00000000-0004-0000-0000-0000B2040000}"/>
    <hyperlink ref="E1214" location="A126102962K" display="A126102962K" xr:uid="{00000000-0004-0000-0000-0000B3040000}"/>
    <hyperlink ref="E1215" location="A126095454X" display="A126095454X" xr:uid="{00000000-0004-0000-0000-0000B4040000}"/>
    <hyperlink ref="E1216" location="A126110574J" display="A126110574J" xr:uid="{00000000-0004-0000-0000-0000B5040000}"/>
    <hyperlink ref="E1217" location="A126103014C" display="A126103014C" xr:uid="{00000000-0004-0000-0000-0000B6040000}"/>
    <hyperlink ref="E1218" location="A126095458J" display="A126095458J" xr:uid="{00000000-0004-0000-0000-0000B7040000}"/>
    <hyperlink ref="E1219" location="A126110578T" display="A126110578T" xr:uid="{00000000-0004-0000-0000-0000B8040000}"/>
    <hyperlink ref="E1220" location="A126103018L" display="A126103018L" xr:uid="{00000000-0004-0000-0000-0000B9040000}"/>
    <hyperlink ref="E1221" location="A126095510F" display="A126095510F" xr:uid="{00000000-0004-0000-0000-0000BA040000}"/>
    <hyperlink ref="E1222" location="A126110630R" display="A126110630R" xr:uid="{00000000-0004-0000-0000-0000BB040000}"/>
    <hyperlink ref="E1223" location="A126103070W" display="A126103070W" xr:uid="{00000000-0004-0000-0000-0000BC040000}"/>
    <hyperlink ref="E1224" location="A126095382X" display="A126095382X" xr:uid="{00000000-0004-0000-0000-0000BD040000}"/>
    <hyperlink ref="E1225" location="A126110502W" display="A126110502W" xr:uid="{00000000-0004-0000-0000-0000BE040000}"/>
    <hyperlink ref="E1226" location="A126102942A" display="A126102942A" xr:uid="{00000000-0004-0000-0000-0000BF040000}"/>
    <hyperlink ref="E1227" location="A126095498A" display="A126095498A" xr:uid="{00000000-0004-0000-0000-0000C0040000}"/>
    <hyperlink ref="E1228" location="A126110618X" display="A126110618X" xr:uid="{00000000-0004-0000-0000-0000C1040000}"/>
    <hyperlink ref="E1229" location="A126103058F" display="A126103058F" xr:uid="{00000000-0004-0000-0000-0000C2040000}"/>
    <hyperlink ref="E1230" location="A126095502F" display="A126095502F" xr:uid="{00000000-0004-0000-0000-0000C3040000}"/>
    <hyperlink ref="E1231" location="A126110622R" display="A126110622R" xr:uid="{00000000-0004-0000-0000-0000C4040000}"/>
    <hyperlink ref="E1232" location="A126103062W" display="A126103062W" xr:uid="{00000000-0004-0000-0000-0000C5040000}"/>
    <hyperlink ref="E1233" location="A126095390X" display="A126095390X" xr:uid="{00000000-0004-0000-0000-0000C6040000}"/>
    <hyperlink ref="E1234" location="A126110510W" display="A126110510W" xr:uid="{00000000-0004-0000-0000-0000C7040000}"/>
    <hyperlink ref="E1235" location="A126102950A" display="A126102950A" xr:uid="{00000000-0004-0000-0000-0000C8040000}"/>
    <hyperlink ref="E1236" location="A126095426R" display="A126095426R" xr:uid="{00000000-0004-0000-0000-0000C9040000}"/>
    <hyperlink ref="E1237" location="A126110546X" display="A126110546X" xr:uid="{00000000-0004-0000-0000-0000CA040000}"/>
    <hyperlink ref="E1238" location="A126102986C" display="A126102986C" xr:uid="{00000000-0004-0000-0000-0000CB040000}"/>
    <hyperlink ref="E1239" location="A126095462X" display="A126095462X" xr:uid="{00000000-0004-0000-0000-0000CC040000}"/>
    <hyperlink ref="E1240" location="A126110582J" display="A126110582J" xr:uid="{00000000-0004-0000-0000-0000CD040000}"/>
    <hyperlink ref="E1241" location="A126103022C" display="A126103022C" xr:uid="{00000000-0004-0000-0000-0000CE040000}"/>
    <hyperlink ref="E1242" location="A126095514R" display="A126095514R" xr:uid="{00000000-0004-0000-0000-0000CF040000}"/>
    <hyperlink ref="E1243" location="A126110634X" display="A126110634X" xr:uid="{00000000-0004-0000-0000-0000D0040000}"/>
    <hyperlink ref="E1244" location="A126103074F" display="A126103074F" xr:uid="{00000000-0004-0000-0000-0000D1040000}"/>
    <hyperlink ref="E1245" location="A126095386J" display="A126095386J" xr:uid="{00000000-0004-0000-0000-0000D2040000}"/>
    <hyperlink ref="E1246" location="A126110506F" display="A126110506F" xr:uid="{00000000-0004-0000-0000-0000D3040000}"/>
    <hyperlink ref="E1247" location="A126102946K" display="A126102946K" xr:uid="{00000000-0004-0000-0000-0000D4040000}"/>
    <hyperlink ref="E1248" location="A126095466J" display="A126095466J" xr:uid="{00000000-0004-0000-0000-0000D5040000}"/>
    <hyperlink ref="E1249" location="A126110586T" display="A126110586T" xr:uid="{00000000-0004-0000-0000-0000D6040000}"/>
    <hyperlink ref="E1250" location="A126103026L" display="A126103026L" xr:uid="{00000000-0004-0000-0000-0000D7040000}"/>
    <hyperlink ref="E1251" location="A126095478T" display="A126095478T" xr:uid="{00000000-0004-0000-0000-0000D8040000}"/>
    <hyperlink ref="E1252" location="A126110598A" display="A126110598A" xr:uid="{00000000-0004-0000-0000-0000D9040000}"/>
    <hyperlink ref="E1253" location="A126103038W" display="A126103038W" xr:uid="{00000000-0004-0000-0000-0000DA040000}"/>
    <hyperlink ref="E1254" location="A126095410W" display="A126095410W" xr:uid="{00000000-0004-0000-0000-0000DB040000}"/>
    <hyperlink ref="E1255" location="A126110530F" display="A126110530F" xr:uid="{00000000-0004-0000-0000-0000DC040000}"/>
    <hyperlink ref="E1256" location="A126102970K" display="A126102970K" xr:uid="{00000000-0004-0000-0000-0000DD040000}"/>
    <hyperlink ref="E1257" location="A126095394J" display="A126095394J" xr:uid="{00000000-0004-0000-0000-0000DE040000}"/>
    <hyperlink ref="E1258" location="A126110514F" display="A126110514F" xr:uid="{00000000-0004-0000-0000-0000DF040000}"/>
    <hyperlink ref="E1259" location="A126102954K" display="A126102954K" xr:uid="{00000000-0004-0000-0000-0000E0040000}"/>
    <hyperlink ref="E1260" location="A126095430F" display="A126095430F" xr:uid="{00000000-0004-0000-0000-0000E1040000}"/>
    <hyperlink ref="E1261" location="A126110550R" display="A126110550R" xr:uid="{00000000-0004-0000-0000-0000E2040000}"/>
    <hyperlink ref="E1262" location="A126102990V" display="A126102990V" xr:uid="{00000000-0004-0000-0000-0000E3040000}"/>
    <hyperlink ref="E1263" location="A126095406F" display="A126095406F" xr:uid="{00000000-0004-0000-0000-0000E4040000}"/>
    <hyperlink ref="E1264" location="A126110526R" display="A126110526R" xr:uid="{00000000-0004-0000-0000-0000E5040000}"/>
    <hyperlink ref="E1265" location="A126102966V" display="A126102966V" xr:uid="{00000000-0004-0000-0000-0000E6040000}"/>
    <hyperlink ref="E1266" location="A126095434R" display="A126095434R" xr:uid="{00000000-0004-0000-0000-0000E7040000}"/>
    <hyperlink ref="E1267" location="A126110554X" display="A126110554X" xr:uid="{00000000-0004-0000-0000-0000E8040000}"/>
    <hyperlink ref="E1268" location="A126102994C" display="A126102994C" xr:uid="{00000000-0004-0000-0000-0000E9040000}"/>
    <hyperlink ref="E1269" location="A126095414F" display="A126095414F" xr:uid="{00000000-0004-0000-0000-0000EA040000}"/>
    <hyperlink ref="E1270" location="A126110534R" display="A126110534R" xr:uid="{00000000-0004-0000-0000-0000EB040000}"/>
    <hyperlink ref="E1271" location="A126102974V" display="A126102974V" xr:uid="{00000000-0004-0000-0000-0000EC040000}"/>
    <hyperlink ref="E1272" location="A126095622X" display="A126095622X" xr:uid="{00000000-0004-0000-0000-0000ED040000}"/>
    <hyperlink ref="E1273" location="A126110742J" display="A126110742J" xr:uid="{00000000-0004-0000-0000-0000EE040000}"/>
    <hyperlink ref="E1274" location="A126103182R" display="A126103182R" xr:uid="{00000000-0004-0000-0000-0000EF040000}"/>
    <hyperlink ref="E1275" location="A126095578A" display="A126095578A" xr:uid="{00000000-0004-0000-0000-0000F0040000}"/>
    <hyperlink ref="E1276" location="A126110698K" display="A126110698K" xr:uid="{00000000-0004-0000-0000-0000F1040000}"/>
    <hyperlink ref="E1277" location="A126103138F" display="A126103138F" xr:uid="{00000000-0004-0000-0000-0000F2040000}"/>
    <hyperlink ref="E1278" location="A126095626J" display="A126095626J" xr:uid="{00000000-0004-0000-0000-0000F3040000}"/>
    <hyperlink ref="E1279" location="A126110746T" display="A126110746T" xr:uid="{00000000-0004-0000-0000-0000F4040000}"/>
    <hyperlink ref="E1280" location="A126103186X" display="A126103186X" xr:uid="{00000000-0004-0000-0000-0000F5040000}"/>
    <hyperlink ref="E1281" location="A126095630X" display="A126095630X" xr:uid="{00000000-0004-0000-0000-0000F6040000}"/>
    <hyperlink ref="E1282" location="A126110750J" display="A126110750J" xr:uid="{00000000-0004-0000-0000-0000F7040000}"/>
    <hyperlink ref="E1283" location="A126103190R" display="A126103190R" xr:uid="{00000000-0004-0000-0000-0000F8040000}"/>
    <hyperlink ref="E1284" location="A126095582T" display="A126095582T" xr:uid="{00000000-0004-0000-0000-0000F9040000}"/>
    <hyperlink ref="E1285" location="A126110702R" display="A126110702R" xr:uid="{00000000-0004-0000-0000-0000FA040000}"/>
    <hyperlink ref="E1286" location="A126103142W" display="A126103142W" xr:uid="{00000000-0004-0000-0000-0000FB040000}"/>
    <hyperlink ref="E1287" location="A126095586A" display="A126095586A" xr:uid="{00000000-0004-0000-0000-0000FC040000}"/>
    <hyperlink ref="E1288" location="A126110706X" display="A126110706X" xr:uid="{00000000-0004-0000-0000-0000FD040000}"/>
    <hyperlink ref="E1289" location="A126103146F" display="A126103146F" xr:uid="{00000000-0004-0000-0000-0000FE040000}"/>
    <hyperlink ref="E1290" location="A126095610R" display="A126095610R" xr:uid="{00000000-0004-0000-0000-0000FF040000}"/>
    <hyperlink ref="E1291" location="A126110730X" display="A126110730X" xr:uid="{00000000-0004-0000-0000-000000050000}"/>
    <hyperlink ref="E1292" location="A126103170F" display="A126103170F" xr:uid="{00000000-0004-0000-0000-000001050000}"/>
    <hyperlink ref="E1293" location="A126095558T" display="A126095558T" xr:uid="{00000000-0004-0000-0000-000002050000}"/>
    <hyperlink ref="E1294" location="A126110678A" display="A126110678A" xr:uid="{00000000-0004-0000-0000-000003050000}"/>
    <hyperlink ref="E1295" location="A126103118W" display="A126103118W" xr:uid="{00000000-0004-0000-0000-000004050000}"/>
    <hyperlink ref="E1296" location="A126095634J" display="A126095634J" xr:uid="{00000000-0004-0000-0000-000005050000}"/>
    <hyperlink ref="E1297" location="A126110754T" display="A126110754T" xr:uid="{00000000-0004-0000-0000-000006050000}"/>
    <hyperlink ref="E1298" location="A126103194X" display="A126103194X" xr:uid="{00000000-0004-0000-0000-000007050000}"/>
    <hyperlink ref="E1299" location="A126095614X" display="A126095614X" xr:uid="{00000000-0004-0000-0000-000008050000}"/>
    <hyperlink ref="E1300" location="A126110734J" display="A126110734J" xr:uid="{00000000-0004-0000-0000-000009050000}"/>
    <hyperlink ref="E1301" location="A126103174R" display="A126103174R" xr:uid="{00000000-0004-0000-0000-00000A050000}"/>
    <hyperlink ref="E1302" location="A126095646T" display="A126095646T" xr:uid="{00000000-0004-0000-0000-00000B050000}"/>
    <hyperlink ref="E1303" location="A126110766A" display="A126110766A" xr:uid="{00000000-0004-0000-0000-00000C050000}"/>
    <hyperlink ref="E1304" location="A126103206W" display="A126103206W" xr:uid="{00000000-0004-0000-0000-00000D050000}"/>
    <hyperlink ref="E1305" location="A126095562J" display="A126095562J" xr:uid="{00000000-0004-0000-0000-00000E050000}"/>
    <hyperlink ref="E1306" location="A126110682T" display="A126110682T" xr:uid="{00000000-0004-0000-0000-00000F050000}"/>
    <hyperlink ref="E1307" location="A126103122L" display="A126103122L" xr:uid="{00000000-0004-0000-0000-000010050000}"/>
    <hyperlink ref="E1308" location="A126095518X" display="A126095518X" xr:uid="{00000000-0004-0000-0000-000011050000}"/>
    <hyperlink ref="E1309" location="A126110638J" display="A126110638J" xr:uid="{00000000-0004-0000-0000-000012050000}"/>
    <hyperlink ref="E1310" location="A126103078R" display="A126103078R" xr:uid="{00000000-0004-0000-0000-000013050000}"/>
    <hyperlink ref="E1311" location="A126095538J" display="A126095538J" xr:uid="{00000000-0004-0000-0000-000014050000}"/>
    <hyperlink ref="E1312" location="A126110658T" display="A126110658T" xr:uid="{00000000-0004-0000-0000-000015050000}"/>
    <hyperlink ref="E1313" location="A126103098X" display="A126103098X" xr:uid="{00000000-0004-0000-0000-000016050000}"/>
    <hyperlink ref="E1314" location="A126095590T" display="A126095590T" xr:uid="{00000000-0004-0000-0000-000017050000}"/>
    <hyperlink ref="E1315" location="A126110710R" display="A126110710R" xr:uid="{00000000-0004-0000-0000-000018050000}"/>
    <hyperlink ref="E1316" location="A126103150W" display="A126103150W" xr:uid="{00000000-0004-0000-0000-000019050000}"/>
    <hyperlink ref="E1317" location="A126095542X" display="A126095542X" xr:uid="{00000000-0004-0000-0000-00001A050000}"/>
    <hyperlink ref="E1318" location="A126110662J" display="A126110662J" xr:uid="{00000000-0004-0000-0000-00001B050000}"/>
    <hyperlink ref="E1319" location="A126103102C" display="A126103102C" xr:uid="{00000000-0004-0000-0000-00001C050000}"/>
    <hyperlink ref="E1320" location="A126095594A" display="A126095594A" xr:uid="{00000000-0004-0000-0000-00001D050000}"/>
    <hyperlink ref="E1321" location="A126110714X" display="A126110714X" xr:uid="{00000000-0004-0000-0000-00001E050000}"/>
    <hyperlink ref="E1322" location="A126103154F" display="A126103154F" xr:uid="{00000000-0004-0000-0000-00001F050000}"/>
    <hyperlink ref="E1323" location="A126095598K" display="A126095598K" xr:uid="{00000000-0004-0000-0000-000020050000}"/>
    <hyperlink ref="E1324" location="A126110718J" display="A126110718J" xr:uid="{00000000-0004-0000-0000-000021050000}"/>
    <hyperlink ref="E1325" location="A126103158R" display="A126103158R" xr:uid="{00000000-0004-0000-0000-000022050000}"/>
    <hyperlink ref="E1326" location="A126095650J" display="A126095650J" xr:uid="{00000000-0004-0000-0000-000023050000}"/>
    <hyperlink ref="E1327" location="A126110770T" display="A126110770T" xr:uid="{00000000-0004-0000-0000-000024050000}"/>
    <hyperlink ref="E1328" location="A126103210L" display="A126103210L" xr:uid="{00000000-0004-0000-0000-000025050000}"/>
    <hyperlink ref="E1329" location="A126095522R" display="A126095522R" xr:uid="{00000000-0004-0000-0000-000026050000}"/>
    <hyperlink ref="E1330" location="A126110642X" display="A126110642X" xr:uid="{00000000-0004-0000-0000-000027050000}"/>
    <hyperlink ref="E1331" location="A126103082F" display="A126103082F" xr:uid="{00000000-0004-0000-0000-000028050000}"/>
    <hyperlink ref="E1332" location="A126095638T" display="A126095638T" xr:uid="{00000000-0004-0000-0000-000029050000}"/>
    <hyperlink ref="E1333" location="A126110758A" display="A126110758A" xr:uid="{00000000-0004-0000-0000-00002A050000}"/>
    <hyperlink ref="E1334" location="A126103198J" display="A126103198J" xr:uid="{00000000-0004-0000-0000-00002B050000}"/>
    <hyperlink ref="E1335" location="A126095642J" display="A126095642J" xr:uid="{00000000-0004-0000-0000-00002C050000}"/>
    <hyperlink ref="E1336" location="A126110762T" display="A126110762T" xr:uid="{00000000-0004-0000-0000-00002D050000}"/>
    <hyperlink ref="E1337" location="A126103202L" display="A126103202L" xr:uid="{00000000-0004-0000-0000-00002E050000}"/>
    <hyperlink ref="E1338" location="A126095530R" display="A126095530R" xr:uid="{00000000-0004-0000-0000-00002F050000}"/>
    <hyperlink ref="E1339" location="A126110650X" display="A126110650X" xr:uid="{00000000-0004-0000-0000-000030050000}"/>
    <hyperlink ref="E1340" location="A126103090F" display="A126103090F" xr:uid="{00000000-0004-0000-0000-000031050000}"/>
    <hyperlink ref="E1341" location="A126095566T" display="A126095566T" xr:uid="{00000000-0004-0000-0000-000032050000}"/>
    <hyperlink ref="E1342" location="A126110686A" display="A126110686A" xr:uid="{00000000-0004-0000-0000-000033050000}"/>
    <hyperlink ref="E1343" location="A126103126W" display="A126103126W" xr:uid="{00000000-0004-0000-0000-000034050000}"/>
    <hyperlink ref="E1344" location="A126095602R" display="A126095602R" xr:uid="{00000000-0004-0000-0000-000035050000}"/>
    <hyperlink ref="E1345" location="A126110722X" display="A126110722X" xr:uid="{00000000-0004-0000-0000-000036050000}"/>
    <hyperlink ref="E1346" location="A126103162F" display="A126103162F" xr:uid="{00000000-0004-0000-0000-000037050000}"/>
    <hyperlink ref="E1347" location="A126095654T" display="A126095654T" xr:uid="{00000000-0004-0000-0000-000038050000}"/>
    <hyperlink ref="E1348" location="A126110774A" display="A126110774A" xr:uid="{00000000-0004-0000-0000-000039050000}"/>
    <hyperlink ref="E1349" location="A126103214W" display="A126103214W" xr:uid="{00000000-0004-0000-0000-00003A050000}"/>
    <hyperlink ref="E1350" location="A126095526X" display="A126095526X" xr:uid="{00000000-0004-0000-0000-00003B050000}"/>
    <hyperlink ref="E1351" location="A126110646J" display="A126110646J" xr:uid="{00000000-0004-0000-0000-00003C050000}"/>
    <hyperlink ref="E1352" location="A126103086R" display="A126103086R" xr:uid="{00000000-0004-0000-0000-00003D050000}"/>
    <hyperlink ref="E1353" location="A126095606X" display="A126095606X" xr:uid="{00000000-0004-0000-0000-00003E050000}"/>
    <hyperlink ref="E1354" location="A126110726J" display="A126110726J" xr:uid="{00000000-0004-0000-0000-00003F050000}"/>
    <hyperlink ref="E1355" location="A126103166R" display="A126103166R" xr:uid="{00000000-0004-0000-0000-000040050000}"/>
    <hyperlink ref="E1356" location="A126095618J" display="A126095618J" xr:uid="{00000000-0004-0000-0000-000041050000}"/>
    <hyperlink ref="E1357" location="A126110738T" display="A126110738T" xr:uid="{00000000-0004-0000-0000-000042050000}"/>
    <hyperlink ref="E1358" location="A126103178X" display="A126103178X" xr:uid="{00000000-0004-0000-0000-000043050000}"/>
    <hyperlink ref="E1359" location="A126095550X" display="A126095550X" xr:uid="{00000000-0004-0000-0000-000044050000}"/>
    <hyperlink ref="E1360" location="A126110670J" display="A126110670J" xr:uid="{00000000-0004-0000-0000-000045050000}"/>
    <hyperlink ref="E1361" location="A126103110C" display="A126103110C" xr:uid="{00000000-0004-0000-0000-000046050000}"/>
    <hyperlink ref="E1362" location="A126095534X" display="A126095534X" xr:uid="{00000000-0004-0000-0000-000047050000}"/>
    <hyperlink ref="E1363" location="A126110654J" display="A126110654J" xr:uid="{00000000-0004-0000-0000-000048050000}"/>
    <hyperlink ref="E1364" location="A126103094R" display="A126103094R" xr:uid="{00000000-0004-0000-0000-000049050000}"/>
    <hyperlink ref="E1365" location="A126095570J" display="A126095570J" xr:uid="{00000000-0004-0000-0000-00004A050000}"/>
    <hyperlink ref="E1366" location="A126110690T" display="A126110690T" xr:uid="{00000000-0004-0000-0000-00004B050000}"/>
    <hyperlink ref="E1367" location="A126103130L" display="A126103130L" xr:uid="{00000000-0004-0000-0000-00004C050000}"/>
    <hyperlink ref="E1368" location="A126095546J" display="A126095546J" xr:uid="{00000000-0004-0000-0000-00004D050000}"/>
    <hyperlink ref="E1369" location="A126110666T" display="A126110666T" xr:uid="{00000000-0004-0000-0000-00004E050000}"/>
    <hyperlink ref="E1370" location="A126103106L" display="A126103106L" xr:uid="{00000000-0004-0000-0000-00004F050000}"/>
    <hyperlink ref="E1371" location="A126095574T" display="A126095574T" xr:uid="{00000000-0004-0000-0000-000050050000}"/>
    <hyperlink ref="E1372" location="A126110694A" display="A126110694A" xr:uid="{00000000-0004-0000-0000-000051050000}"/>
    <hyperlink ref="E1373" location="A126103134W" display="A126103134W" xr:uid="{00000000-0004-0000-0000-000052050000}"/>
    <hyperlink ref="E1374" location="A126095554J" display="A126095554J" xr:uid="{00000000-0004-0000-0000-000053050000}"/>
    <hyperlink ref="E1375" location="A126110674T" display="A126110674T" xr:uid="{00000000-0004-0000-0000-000054050000}"/>
    <hyperlink ref="E1376" location="A126103114L" display="A126103114L" xr:uid="{00000000-0004-0000-0000-000055050000}"/>
    <hyperlink ref="E1377" location="A126095062L" display="A126095062L" xr:uid="{00000000-0004-0000-0000-000056050000}"/>
    <hyperlink ref="E1378" location="A126110182W" display="A126110182W" xr:uid="{00000000-0004-0000-0000-000057050000}"/>
    <hyperlink ref="E1379" location="A126102622R" display="A126102622R" xr:uid="{00000000-0004-0000-0000-000058050000}"/>
    <hyperlink ref="E1380" location="A126095018C" display="A126095018C" xr:uid="{00000000-0004-0000-0000-000059050000}"/>
    <hyperlink ref="E1381" location="A126110138L" display="A126110138L" xr:uid="{00000000-0004-0000-0000-00005A050000}"/>
    <hyperlink ref="E1382" location="A126102578T" display="A126102578T" xr:uid="{00000000-0004-0000-0000-00005B050000}"/>
    <hyperlink ref="E1383" location="A126095066W" display="A126095066W" xr:uid="{00000000-0004-0000-0000-00005C050000}"/>
    <hyperlink ref="E1384" location="A126110186F" display="A126110186F" xr:uid="{00000000-0004-0000-0000-00005D050000}"/>
    <hyperlink ref="E1385" location="A126102626X" display="A126102626X" xr:uid="{00000000-0004-0000-0000-00005E050000}"/>
    <hyperlink ref="E1386" location="A126095070L" display="A126095070L" xr:uid="{00000000-0004-0000-0000-00005F050000}"/>
    <hyperlink ref="E1387" location="A126110190W" display="A126110190W" xr:uid="{00000000-0004-0000-0000-000060050000}"/>
    <hyperlink ref="E1388" location="A126102630R" display="A126102630R" xr:uid="{00000000-0004-0000-0000-000061050000}"/>
    <hyperlink ref="E1389" location="A126095022V" display="A126095022V" xr:uid="{00000000-0004-0000-0000-000062050000}"/>
    <hyperlink ref="E1390" location="A126110142C" display="A126110142C" xr:uid="{00000000-0004-0000-0000-000063050000}"/>
    <hyperlink ref="E1391" location="A126102582J" display="A126102582J" xr:uid="{00000000-0004-0000-0000-000064050000}"/>
    <hyperlink ref="E1392" location="A126095026C" display="A126095026C" xr:uid="{00000000-0004-0000-0000-000065050000}"/>
    <hyperlink ref="E1393" location="A126110146L" display="A126110146L" xr:uid="{00000000-0004-0000-0000-000066050000}"/>
    <hyperlink ref="E1394" location="A126102586T" display="A126102586T" xr:uid="{00000000-0004-0000-0000-000067050000}"/>
    <hyperlink ref="E1395" location="A126095050C" display="A126095050C" xr:uid="{00000000-0004-0000-0000-000068050000}"/>
    <hyperlink ref="E1396" location="A126110170L" display="A126110170L" xr:uid="{00000000-0004-0000-0000-000069050000}"/>
    <hyperlink ref="E1397" location="A126102610F" display="A126102610F" xr:uid="{00000000-0004-0000-0000-00006A050000}"/>
    <hyperlink ref="E1398" location="A126094998C" display="A126094998C" xr:uid="{00000000-0004-0000-0000-00006B050000}"/>
    <hyperlink ref="E1399" location="A126110118C" display="A126110118C" xr:uid="{00000000-0004-0000-0000-00006C050000}"/>
    <hyperlink ref="E1400" location="A126102558J" display="A126102558J" xr:uid="{00000000-0004-0000-0000-00006D050000}"/>
    <hyperlink ref="E1401" location="A126095074W" display="A126095074W" xr:uid="{00000000-0004-0000-0000-00006E050000}"/>
    <hyperlink ref="E1402" location="A126110194F" display="A126110194F" xr:uid="{00000000-0004-0000-0000-00006F050000}"/>
    <hyperlink ref="E1403" location="A126102634X" display="A126102634X" xr:uid="{00000000-0004-0000-0000-000070050000}"/>
    <hyperlink ref="E1404" location="A126095054L" display="A126095054L" xr:uid="{00000000-0004-0000-0000-000071050000}"/>
    <hyperlink ref="E1405" location="A126110174W" display="A126110174W" xr:uid="{00000000-0004-0000-0000-000072050000}"/>
    <hyperlink ref="E1406" location="A126102614R" display="A126102614R" xr:uid="{00000000-0004-0000-0000-000073050000}"/>
    <hyperlink ref="E1407" location="A126095086F" display="A126095086F" xr:uid="{00000000-0004-0000-0000-000074050000}"/>
    <hyperlink ref="E1408" location="A126110206C" display="A126110206C" xr:uid="{00000000-0004-0000-0000-000075050000}"/>
    <hyperlink ref="E1409" location="A126102646J" display="A126102646J" xr:uid="{00000000-0004-0000-0000-000076050000}"/>
    <hyperlink ref="E1410" location="A126095002K" display="A126095002K" xr:uid="{00000000-0004-0000-0000-000077050000}"/>
    <hyperlink ref="E1411" location="A126110122V" display="A126110122V" xr:uid="{00000000-0004-0000-0000-000078050000}"/>
    <hyperlink ref="E1412" location="A126102562X" display="A126102562X" xr:uid="{00000000-0004-0000-0000-000079050000}"/>
    <hyperlink ref="E1413" location="A126094958K" display="A126094958K" xr:uid="{00000000-0004-0000-0000-00007A050000}"/>
    <hyperlink ref="E1414" location="A126110078W" display="A126110078W" xr:uid="{00000000-0004-0000-0000-00007B050000}"/>
    <hyperlink ref="E1415" location="A126102518R" display="A126102518R" xr:uid="{00000000-0004-0000-0000-00007C050000}"/>
    <hyperlink ref="E1416" location="A126094978V" display="A126094978V" xr:uid="{00000000-0004-0000-0000-00007D050000}"/>
    <hyperlink ref="E1417" location="A126110098F" display="A126110098F" xr:uid="{00000000-0004-0000-0000-00007E050000}"/>
    <hyperlink ref="E1418" location="A126102538X" display="A126102538X" xr:uid="{00000000-0004-0000-0000-00007F050000}"/>
    <hyperlink ref="E1419" location="A126095030V" display="A126095030V" xr:uid="{00000000-0004-0000-0000-000080050000}"/>
    <hyperlink ref="E1420" location="A126110150C" display="A126110150C" xr:uid="{00000000-0004-0000-0000-000081050000}"/>
    <hyperlink ref="E1421" location="A126102590J" display="A126102590J" xr:uid="{00000000-0004-0000-0000-000082050000}"/>
    <hyperlink ref="E1422" location="A126094982K" display="A126094982K" xr:uid="{00000000-0004-0000-0000-000083050000}"/>
    <hyperlink ref="E1423" location="A126110102K" display="A126110102K" xr:uid="{00000000-0004-0000-0000-000084050000}"/>
    <hyperlink ref="E1424" location="A126102542R" display="A126102542R" xr:uid="{00000000-0004-0000-0000-000085050000}"/>
    <hyperlink ref="E1425" location="A126095034C" display="A126095034C" xr:uid="{00000000-0004-0000-0000-000086050000}"/>
    <hyperlink ref="E1426" location="A126110154L" display="A126110154L" xr:uid="{00000000-0004-0000-0000-000087050000}"/>
    <hyperlink ref="E1427" location="A126102594T" display="A126102594T" xr:uid="{00000000-0004-0000-0000-000088050000}"/>
    <hyperlink ref="E1428" location="A126095038L" display="A126095038L" xr:uid="{00000000-0004-0000-0000-000089050000}"/>
    <hyperlink ref="E1429" location="A126110158W" display="A126110158W" xr:uid="{00000000-0004-0000-0000-00008A050000}"/>
    <hyperlink ref="E1430" location="A126102598A" display="A126102598A" xr:uid="{00000000-0004-0000-0000-00008B050000}"/>
    <hyperlink ref="E1431" location="A126095090W" display="A126095090W" xr:uid="{00000000-0004-0000-0000-00008C050000}"/>
    <hyperlink ref="E1432" location="A126110210V" display="A126110210V" xr:uid="{00000000-0004-0000-0000-00008D050000}"/>
    <hyperlink ref="E1433" location="A126102650X" display="A126102650X" xr:uid="{00000000-0004-0000-0000-00008E050000}"/>
    <hyperlink ref="E1434" location="A126094962A" display="A126094962A" xr:uid="{00000000-0004-0000-0000-00008F050000}"/>
    <hyperlink ref="E1435" location="A126110082L" display="A126110082L" xr:uid="{00000000-0004-0000-0000-000090050000}"/>
    <hyperlink ref="E1436" location="A126102522F" display="A126102522F" xr:uid="{00000000-0004-0000-0000-000091050000}"/>
    <hyperlink ref="E1437" location="A126095078F" display="A126095078F" xr:uid="{00000000-0004-0000-0000-000092050000}"/>
    <hyperlink ref="E1438" location="A126110198R" display="A126110198R" xr:uid="{00000000-0004-0000-0000-000093050000}"/>
    <hyperlink ref="E1439" location="A126102638J" display="A126102638J" xr:uid="{00000000-0004-0000-0000-000094050000}"/>
    <hyperlink ref="E1440" location="A126095082W" display="A126095082W" xr:uid="{00000000-0004-0000-0000-000095050000}"/>
    <hyperlink ref="E1441" location="A126110202V" display="A126110202V" xr:uid="{00000000-0004-0000-0000-000096050000}"/>
    <hyperlink ref="E1442" location="A126102642X" display="A126102642X" xr:uid="{00000000-0004-0000-0000-000097050000}"/>
    <hyperlink ref="E1443" location="A126094970A" display="A126094970A" xr:uid="{00000000-0004-0000-0000-000098050000}"/>
    <hyperlink ref="E1444" location="A126110090L" display="A126110090L" xr:uid="{00000000-0004-0000-0000-000099050000}"/>
    <hyperlink ref="E1445" location="A126102530F" display="A126102530F" xr:uid="{00000000-0004-0000-0000-00009A050000}"/>
    <hyperlink ref="E1446" location="A126095006V" display="A126095006V" xr:uid="{00000000-0004-0000-0000-00009B050000}"/>
    <hyperlink ref="E1447" location="A126110126C" display="A126110126C" xr:uid="{00000000-0004-0000-0000-00009C050000}"/>
    <hyperlink ref="E1448" location="A126102566J" display="A126102566J" xr:uid="{00000000-0004-0000-0000-00009D050000}"/>
    <hyperlink ref="E1449" location="A126095042C" display="A126095042C" xr:uid="{00000000-0004-0000-0000-00009E050000}"/>
    <hyperlink ref="E1450" location="A126110162L" display="A126110162L" xr:uid="{00000000-0004-0000-0000-00009F050000}"/>
    <hyperlink ref="E1451" location="A126102602F" display="A126102602F" xr:uid="{00000000-0004-0000-0000-0000A0050000}"/>
    <hyperlink ref="E1452" location="A126095094F" display="A126095094F" xr:uid="{00000000-0004-0000-0000-0000A1050000}"/>
    <hyperlink ref="E1453" location="A126110214C" display="A126110214C" xr:uid="{00000000-0004-0000-0000-0000A2050000}"/>
    <hyperlink ref="E1454" location="A126102654J" display="A126102654J" xr:uid="{00000000-0004-0000-0000-0000A3050000}"/>
    <hyperlink ref="E1455" location="A126094966K" display="A126094966K" xr:uid="{00000000-0004-0000-0000-0000A4050000}"/>
    <hyperlink ref="E1456" location="A126110086W" display="A126110086W" xr:uid="{00000000-0004-0000-0000-0000A5050000}"/>
    <hyperlink ref="E1457" location="A126102526R" display="A126102526R" xr:uid="{00000000-0004-0000-0000-0000A6050000}"/>
    <hyperlink ref="E1458" location="A126095046L" display="A126095046L" xr:uid="{00000000-0004-0000-0000-0000A7050000}"/>
    <hyperlink ref="E1459" location="A126110166W" display="A126110166W" xr:uid="{00000000-0004-0000-0000-0000A8050000}"/>
    <hyperlink ref="E1460" location="A126102606R" display="A126102606R" xr:uid="{00000000-0004-0000-0000-0000A9050000}"/>
    <hyperlink ref="E1461" location="A126095058W" display="A126095058W" xr:uid="{00000000-0004-0000-0000-0000AA050000}"/>
    <hyperlink ref="E1462" location="A126110178F" display="A126110178F" xr:uid="{00000000-0004-0000-0000-0000AB050000}"/>
    <hyperlink ref="E1463" location="A126102618X" display="A126102618X" xr:uid="{00000000-0004-0000-0000-0000AC050000}"/>
    <hyperlink ref="E1464" location="A126094990K" display="A126094990K" xr:uid="{00000000-0004-0000-0000-0000AD050000}"/>
    <hyperlink ref="E1465" location="A126110110K" display="A126110110K" xr:uid="{00000000-0004-0000-0000-0000AE050000}"/>
    <hyperlink ref="E1466" location="A126102550R" display="A126102550R" xr:uid="{00000000-0004-0000-0000-0000AF050000}"/>
    <hyperlink ref="E1467" location="A126094974K" display="A126094974K" xr:uid="{00000000-0004-0000-0000-0000B0050000}"/>
    <hyperlink ref="E1468" location="A126110094W" display="A126110094W" xr:uid="{00000000-0004-0000-0000-0000B1050000}"/>
    <hyperlink ref="E1469" location="A126102534R" display="A126102534R" xr:uid="{00000000-0004-0000-0000-0000B2050000}"/>
    <hyperlink ref="E1470" location="A126095010K" display="A126095010K" xr:uid="{00000000-0004-0000-0000-0000B3050000}"/>
    <hyperlink ref="E1471" location="A126110130V" display="A126110130V" xr:uid="{00000000-0004-0000-0000-0000B4050000}"/>
    <hyperlink ref="E1472" location="A126102570X" display="A126102570X" xr:uid="{00000000-0004-0000-0000-0000B5050000}"/>
    <hyperlink ref="E1473" location="A126094986V" display="A126094986V" xr:uid="{00000000-0004-0000-0000-0000B6050000}"/>
    <hyperlink ref="E1474" location="A126110106V" display="A126110106V" xr:uid="{00000000-0004-0000-0000-0000B7050000}"/>
    <hyperlink ref="E1475" location="A126102546X" display="A126102546X" xr:uid="{00000000-0004-0000-0000-0000B8050000}"/>
    <hyperlink ref="E1476" location="A126095014V" display="A126095014V" xr:uid="{00000000-0004-0000-0000-0000B9050000}"/>
    <hyperlink ref="E1477" location="A126110134C" display="A126110134C" xr:uid="{00000000-0004-0000-0000-0000BA050000}"/>
    <hyperlink ref="E1478" location="A126102574J" display="A126102574J" xr:uid="{00000000-0004-0000-0000-0000BB050000}"/>
    <hyperlink ref="E1479" location="A126094994V" display="A126094994V" xr:uid="{00000000-0004-0000-0000-0000BC050000}"/>
    <hyperlink ref="E1480" location="A126110114V" display="A126110114V" xr:uid="{00000000-0004-0000-0000-0000BD050000}"/>
    <hyperlink ref="E1481" location="A126102554X" display="A126102554X" xr:uid="{00000000-0004-0000-0000-0000BE050000}"/>
  </hyperlinks>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IQ19"/>
  <sheetViews>
    <sheetView workbookViewId="0">
      <pane xSplit="1" ySplit="10" topLeftCell="B11" activePane="bottomRight" state="frozen"/>
      <selection pane="topRight" activeCell="B1" sqref="B1"/>
      <selection pane="bottomLeft" activeCell="A11" sqref="A11"/>
      <selection pane="bottomRight" activeCell="B11" sqref="B11"/>
    </sheetView>
  </sheetViews>
  <sheetFormatPr defaultColWidth="14.7109375" defaultRowHeight="11.25"/>
  <cols>
    <col min="1" max="16384" width="14.7109375" style="1"/>
  </cols>
  <sheetData>
    <row r="1" spans="1:251" s="2" customFormat="1" ht="99.95" customHeight="1">
      <c r="B1" s="3" t="s">
        <v>0</v>
      </c>
      <c r="C1" s="3" t="s">
        <v>1</v>
      </c>
      <c r="D1" s="3" t="s">
        <v>2</v>
      </c>
      <c r="E1" s="3" t="s">
        <v>3</v>
      </c>
      <c r="F1" s="3" t="s">
        <v>4</v>
      </c>
      <c r="G1" s="3" t="s">
        <v>5</v>
      </c>
      <c r="H1" s="3" t="s">
        <v>6</v>
      </c>
      <c r="I1" s="3" t="s">
        <v>7</v>
      </c>
      <c r="J1" s="3" t="s">
        <v>8</v>
      </c>
      <c r="K1" s="3" t="s">
        <v>9</v>
      </c>
      <c r="L1" s="3" t="s">
        <v>10</v>
      </c>
      <c r="M1" s="3" t="s">
        <v>11</v>
      </c>
      <c r="N1" s="3" t="s">
        <v>12</v>
      </c>
      <c r="O1" s="3" t="s">
        <v>13</v>
      </c>
      <c r="P1" s="3" t="s">
        <v>14</v>
      </c>
      <c r="Q1" s="3" t="s">
        <v>15</v>
      </c>
      <c r="R1" s="3" t="s">
        <v>16</v>
      </c>
      <c r="S1" s="3" t="s">
        <v>17</v>
      </c>
      <c r="T1" s="3" t="s">
        <v>18</v>
      </c>
      <c r="U1" s="3" t="s">
        <v>19</v>
      </c>
      <c r="V1" s="3" t="s">
        <v>20</v>
      </c>
      <c r="W1" s="3" t="s">
        <v>21</v>
      </c>
      <c r="X1" s="3" t="s">
        <v>22</v>
      </c>
      <c r="Y1" s="3" t="s">
        <v>23</v>
      </c>
      <c r="Z1" s="3" t="s">
        <v>24</v>
      </c>
      <c r="AA1" s="3" t="s">
        <v>25</v>
      </c>
      <c r="AB1" s="3" t="s">
        <v>26</v>
      </c>
      <c r="AC1" s="3" t="s">
        <v>27</v>
      </c>
      <c r="AD1" s="3" t="s">
        <v>28</v>
      </c>
      <c r="AE1" s="3" t="s">
        <v>29</v>
      </c>
      <c r="AF1" s="3" t="s">
        <v>30</v>
      </c>
      <c r="AG1" s="3" t="s">
        <v>31</v>
      </c>
      <c r="AH1" s="3" t="s">
        <v>32</v>
      </c>
      <c r="AI1" s="3" t="s">
        <v>33</v>
      </c>
      <c r="AJ1" s="3" t="s">
        <v>34</v>
      </c>
      <c r="AK1" s="3" t="s">
        <v>35</v>
      </c>
      <c r="AL1" s="3" t="s">
        <v>36</v>
      </c>
      <c r="AM1" s="3" t="s">
        <v>37</v>
      </c>
      <c r="AN1" s="3" t="s">
        <v>38</v>
      </c>
      <c r="AO1" s="3" t="s">
        <v>39</v>
      </c>
      <c r="AP1" s="3" t="s">
        <v>40</v>
      </c>
      <c r="AQ1" s="3" t="s">
        <v>41</v>
      </c>
      <c r="AR1" s="3" t="s">
        <v>42</v>
      </c>
      <c r="AS1" s="3" t="s">
        <v>43</v>
      </c>
      <c r="AT1" s="3" t="s">
        <v>44</v>
      </c>
      <c r="AU1" s="3" t="s">
        <v>45</v>
      </c>
      <c r="AV1" s="3" t="s">
        <v>46</v>
      </c>
      <c r="AW1" s="3" t="s">
        <v>47</v>
      </c>
      <c r="AX1" s="3" t="s">
        <v>48</v>
      </c>
      <c r="AY1" s="3" t="s">
        <v>49</v>
      </c>
      <c r="AZ1" s="3" t="s">
        <v>50</v>
      </c>
      <c r="BA1" s="3" t="s">
        <v>51</v>
      </c>
      <c r="BB1" s="3" t="s">
        <v>52</v>
      </c>
      <c r="BC1" s="3" t="s">
        <v>53</v>
      </c>
      <c r="BD1" s="3" t="s">
        <v>54</v>
      </c>
      <c r="BE1" s="3" t="s">
        <v>55</v>
      </c>
      <c r="BF1" s="3" t="s">
        <v>56</v>
      </c>
      <c r="BG1" s="3" t="s">
        <v>57</v>
      </c>
      <c r="BH1" s="3" t="s">
        <v>58</v>
      </c>
      <c r="BI1" s="3" t="s">
        <v>59</v>
      </c>
      <c r="BJ1" s="3" t="s">
        <v>60</v>
      </c>
      <c r="BK1" s="3" t="s">
        <v>61</v>
      </c>
      <c r="BL1" s="3" t="s">
        <v>62</v>
      </c>
      <c r="BM1" s="3" t="s">
        <v>63</v>
      </c>
      <c r="BN1" s="3" t="s">
        <v>64</v>
      </c>
      <c r="BO1" s="3" t="s">
        <v>65</v>
      </c>
      <c r="BP1" s="3" t="s">
        <v>66</v>
      </c>
      <c r="BQ1" s="3" t="s">
        <v>67</v>
      </c>
      <c r="BR1" s="3" t="s">
        <v>68</v>
      </c>
      <c r="BS1" s="3" t="s">
        <v>69</v>
      </c>
      <c r="BT1" s="3" t="s">
        <v>70</v>
      </c>
      <c r="BU1" s="3" t="s">
        <v>71</v>
      </c>
      <c r="BV1" s="3" t="s">
        <v>72</v>
      </c>
      <c r="BW1" s="3" t="s">
        <v>73</v>
      </c>
      <c r="BX1" s="3" t="s">
        <v>74</v>
      </c>
      <c r="BY1" s="3" t="s">
        <v>75</v>
      </c>
      <c r="BZ1" s="3" t="s">
        <v>76</v>
      </c>
      <c r="CA1" s="3" t="s">
        <v>77</v>
      </c>
      <c r="CB1" s="3" t="s">
        <v>78</v>
      </c>
      <c r="CC1" s="3" t="s">
        <v>79</v>
      </c>
      <c r="CD1" s="3" t="s">
        <v>80</v>
      </c>
      <c r="CE1" s="3" t="s">
        <v>81</v>
      </c>
      <c r="CF1" s="3" t="s">
        <v>82</v>
      </c>
      <c r="CG1" s="3" t="s">
        <v>83</v>
      </c>
      <c r="CH1" s="3" t="s">
        <v>84</v>
      </c>
      <c r="CI1" s="3" t="s">
        <v>85</v>
      </c>
      <c r="CJ1" s="3" t="s">
        <v>86</v>
      </c>
      <c r="CK1" s="3" t="s">
        <v>87</v>
      </c>
      <c r="CL1" s="3" t="s">
        <v>88</v>
      </c>
      <c r="CM1" s="3" t="s">
        <v>89</v>
      </c>
      <c r="CN1" s="3" t="s">
        <v>90</v>
      </c>
      <c r="CO1" s="3" t="s">
        <v>91</v>
      </c>
      <c r="CP1" s="3" t="s">
        <v>92</v>
      </c>
      <c r="CQ1" s="3" t="s">
        <v>93</v>
      </c>
      <c r="CR1" s="3" t="s">
        <v>94</v>
      </c>
      <c r="CS1" s="3" t="s">
        <v>95</v>
      </c>
      <c r="CT1" s="3" t="s">
        <v>96</v>
      </c>
      <c r="CU1" s="3" t="s">
        <v>97</v>
      </c>
      <c r="CV1" s="3" t="s">
        <v>98</v>
      </c>
      <c r="CW1" s="3" t="s">
        <v>99</v>
      </c>
      <c r="CX1" s="3" t="s">
        <v>100</v>
      </c>
      <c r="CY1" s="3" t="s">
        <v>101</v>
      </c>
      <c r="CZ1" s="3" t="s">
        <v>102</v>
      </c>
      <c r="DA1" s="3" t="s">
        <v>103</v>
      </c>
      <c r="DB1" s="3" t="s">
        <v>104</v>
      </c>
      <c r="DC1" s="3" t="s">
        <v>105</v>
      </c>
      <c r="DD1" s="3" t="s">
        <v>106</v>
      </c>
      <c r="DE1" s="3" t="s">
        <v>107</v>
      </c>
      <c r="DF1" s="3" t="s">
        <v>108</v>
      </c>
      <c r="DG1" s="3" t="s">
        <v>109</v>
      </c>
      <c r="DH1" s="3" t="s">
        <v>110</v>
      </c>
      <c r="DI1" s="3" t="s">
        <v>111</v>
      </c>
      <c r="DJ1" s="3" t="s">
        <v>112</v>
      </c>
      <c r="DK1" s="3" t="s">
        <v>113</v>
      </c>
      <c r="DL1" s="3" t="s">
        <v>114</v>
      </c>
      <c r="DM1" s="3" t="s">
        <v>115</v>
      </c>
      <c r="DN1" s="3" t="s">
        <v>116</v>
      </c>
      <c r="DO1" s="3" t="s">
        <v>117</v>
      </c>
      <c r="DP1" s="3" t="s">
        <v>118</v>
      </c>
      <c r="DQ1" s="3" t="s">
        <v>119</v>
      </c>
      <c r="DR1" s="3" t="s">
        <v>120</v>
      </c>
      <c r="DS1" s="3" t="s">
        <v>121</v>
      </c>
      <c r="DT1" s="3" t="s">
        <v>122</v>
      </c>
      <c r="DU1" s="3" t="s">
        <v>123</v>
      </c>
      <c r="DV1" s="3" t="s">
        <v>124</v>
      </c>
      <c r="DW1" s="3" t="s">
        <v>125</v>
      </c>
      <c r="DX1" s="3" t="s">
        <v>126</v>
      </c>
      <c r="DY1" s="3" t="s">
        <v>127</v>
      </c>
      <c r="DZ1" s="3" t="s">
        <v>128</v>
      </c>
      <c r="EA1" s="3" t="s">
        <v>129</v>
      </c>
      <c r="EB1" s="3" t="s">
        <v>130</v>
      </c>
      <c r="EC1" s="3" t="s">
        <v>131</v>
      </c>
      <c r="ED1" s="3" t="s">
        <v>132</v>
      </c>
      <c r="EE1" s="3" t="s">
        <v>133</v>
      </c>
      <c r="EF1" s="3" t="s">
        <v>134</v>
      </c>
      <c r="EG1" s="3" t="s">
        <v>135</v>
      </c>
      <c r="EH1" s="3" t="s">
        <v>136</v>
      </c>
      <c r="EI1" s="3" t="s">
        <v>137</v>
      </c>
      <c r="EJ1" s="3" t="s">
        <v>138</v>
      </c>
      <c r="EK1" s="3" t="s">
        <v>139</v>
      </c>
      <c r="EL1" s="3" t="s">
        <v>140</v>
      </c>
      <c r="EM1" s="3" t="s">
        <v>141</v>
      </c>
      <c r="EN1" s="3" t="s">
        <v>142</v>
      </c>
      <c r="EO1" s="3" t="s">
        <v>143</v>
      </c>
      <c r="EP1" s="3" t="s">
        <v>144</v>
      </c>
      <c r="EQ1" s="3" t="s">
        <v>145</v>
      </c>
      <c r="ER1" s="3" t="s">
        <v>146</v>
      </c>
      <c r="ES1" s="3" t="s">
        <v>147</v>
      </c>
      <c r="ET1" s="3" t="s">
        <v>148</v>
      </c>
      <c r="EU1" s="3" t="s">
        <v>149</v>
      </c>
      <c r="EV1" s="3" t="s">
        <v>150</v>
      </c>
      <c r="EW1" s="3" t="s">
        <v>151</v>
      </c>
      <c r="EX1" s="3" t="s">
        <v>152</v>
      </c>
      <c r="EY1" s="3" t="s">
        <v>153</v>
      </c>
      <c r="EZ1" s="3" t="s">
        <v>154</v>
      </c>
      <c r="FA1" s="3" t="s">
        <v>155</v>
      </c>
      <c r="FB1" s="3" t="s">
        <v>156</v>
      </c>
      <c r="FC1" s="3" t="s">
        <v>157</v>
      </c>
      <c r="FD1" s="3" t="s">
        <v>158</v>
      </c>
      <c r="FE1" s="3" t="s">
        <v>159</v>
      </c>
      <c r="FF1" s="3" t="s">
        <v>160</v>
      </c>
      <c r="FG1" s="3" t="s">
        <v>161</v>
      </c>
      <c r="FH1" s="3" t="s">
        <v>162</v>
      </c>
      <c r="FI1" s="3" t="s">
        <v>163</v>
      </c>
      <c r="FJ1" s="3" t="s">
        <v>164</v>
      </c>
      <c r="FK1" s="3" t="s">
        <v>165</v>
      </c>
      <c r="FL1" s="3" t="s">
        <v>166</v>
      </c>
      <c r="FM1" s="3" t="s">
        <v>167</v>
      </c>
      <c r="FN1" s="3" t="s">
        <v>168</v>
      </c>
      <c r="FO1" s="3" t="s">
        <v>169</v>
      </c>
      <c r="FP1" s="3" t="s">
        <v>170</v>
      </c>
      <c r="FQ1" s="3" t="s">
        <v>171</v>
      </c>
      <c r="FR1" s="3" t="s">
        <v>172</v>
      </c>
      <c r="FS1" s="3" t="s">
        <v>173</v>
      </c>
      <c r="FT1" s="3" t="s">
        <v>174</v>
      </c>
      <c r="FU1" s="3" t="s">
        <v>175</v>
      </c>
      <c r="FV1" s="3" t="s">
        <v>176</v>
      </c>
      <c r="FW1" s="3" t="s">
        <v>177</v>
      </c>
      <c r="FX1" s="3" t="s">
        <v>178</v>
      </c>
      <c r="FY1" s="3" t="s">
        <v>179</v>
      </c>
      <c r="FZ1" s="3" t="s">
        <v>180</v>
      </c>
      <c r="GA1" s="3" t="s">
        <v>181</v>
      </c>
      <c r="GB1" s="3" t="s">
        <v>182</v>
      </c>
      <c r="GC1" s="3" t="s">
        <v>183</v>
      </c>
      <c r="GD1" s="3" t="s">
        <v>184</v>
      </c>
      <c r="GE1" s="3" t="s">
        <v>185</v>
      </c>
      <c r="GF1" s="3" t="s">
        <v>186</v>
      </c>
      <c r="GG1" s="3" t="s">
        <v>187</v>
      </c>
      <c r="GH1" s="3" t="s">
        <v>188</v>
      </c>
      <c r="GI1" s="3" t="s">
        <v>189</v>
      </c>
      <c r="GJ1" s="3" t="s">
        <v>190</v>
      </c>
      <c r="GK1" s="3" t="s">
        <v>191</v>
      </c>
      <c r="GL1" s="3" t="s">
        <v>192</v>
      </c>
      <c r="GM1" s="3" t="s">
        <v>193</v>
      </c>
      <c r="GN1" s="3" t="s">
        <v>194</v>
      </c>
      <c r="GO1" s="3" t="s">
        <v>195</v>
      </c>
      <c r="GP1" s="3" t="s">
        <v>196</v>
      </c>
      <c r="GQ1" s="3" t="s">
        <v>197</v>
      </c>
      <c r="GR1" s="3" t="s">
        <v>198</v>
      </c>
      <c r="GS1" s="3" t="s">
        <v>199</v>
      </c>
      <c r="GT1" s="3" t="s">
        <v>200</v>
      </c>
      <c r="GU1" s="3" t="s">
        <v>201</v>
      </c>
      <c r="GV1" s="3" t="s">
        <v>202</v>
      </c>
      <c r="GW1" s="3" t="s">
        <v>203</v>
      </c>
      <c r="GX1" s="3" t="s">
        <v>204</v>
      </c>
      <c r="GY1" s="3" t="s">
        <v>205</v>
      </c>
      <c r="GZ1" s="3" t="s">
        <v>206</v>
      </c>
      <c r="HA1" s="3" t="s">
        <v>207</v>
      </c>
      <c r="HB1" s="3" t="s">
        <v>208</v>
      </c>
      <c r="HC1" s="3" t="s">
        <v>209</v>
      </c>
      <c r="HD1" s="3" t="s">
        <v>210</v>
      </c>
      <c r="HE1" s="3" t="s">
        <v>211</v>
      </c>
      <c r="HF1" s="3" t="s">
        <v>212</v>
      </c>
      <c r="HG1" s="3" t="s">
        <v>213</v>
      </c>
      <c r="HH1" s="3" t="s">
        <v>214</v>
      </c>
      <c r="HI1" s="3" t="s">
        <v>215</v>
      </c>
      <c r="HJ1" s="3" t="s">
        <v>216</v>
      </c>
      <c r="HK1" s="3" t="s">
        <v>217</v>
      </c>
      <c r="HL1" s="3" t="s">
        <v>218</v>
      </c>
      <c r="HM1" s="3" t="s">
        <v>219</v>
      </c>
      <c r="HN1" s="3" t="s">
        <v>220</v>
      </c>
      <c r="HO1" s="3" t="s">
        <v>221</v>
      </c>
      <c r="HP1" s="3" t="s">
        <v>222</v>
      </c>
      <c r="HQ1" s="3" t="s">
        <v>223</v>
      </c>
      <c r="HR1" s="3" t="s">
        <v>224</v>
      </c>
      <c r="HS1" s="3" t="s">
        <v>225</v>
      </c>
      <c r="HT1" s="3" t="s">
        <v>226</v>
      </c>
      <c r="HU1" s="3" t="s">
        <v>227</v>
      </c>
      <c r="HV1" s="3" t="s">
        <v>228</v>
      </c>
      <c r="HW1" s="3" t="s">
        <v>229</v>
      </c>
      <c r="HX1" s="3" t="s">
        <v>230</v>
      </c>
      <c r="HY1" s="3" t="s">
        <v>231</v>
      </c>
      <c r="HZ1" s="3" t="s">
        <v>232</v>
      </c>
      <c r="IA1" s="3" t="s">
        <v>233</v>
      </c>
      <c r="IB1" s="3" t="s">
        <v>234</v>
      </c>
      <c r="IC1" s="3" t="s">
        <v>235</v>
      </c>
      <c r="ID1" s="3" t="s">
        <v>236</v>
      </c>
      <c r="IE1" s="3" t="s">
        <v>237</v>
      </c>
      <c r="IF1" s="3" t="s">
        <v>238</v>
      </c>
      <c r="IG1" s="3" t="s">
        <v>239</v>
      </c>
      <c r="IH1" s="3" t="s">
        <v>240</v>
      </c>
      <c r="II1" s="3" t="s">
        <v>241</v>
      </c>
      <c r="IJ1" s="3" t="s">
        <v>242</v>
      </c>
      <c r="IK1" s="3" t="s">
        <v>243</v>
      </c>
      <c r="IL1" s="3" t="s">
        <v>244</v>
      </c>
      <c r="IM1" s="3" t="s">
        <v>245</v>
      </c>
      <c r="IN1" s="3" t="s">
        <v>246</v>
      </c>
      <c r="IO1" s="3" t="s">
        <v>247</v>
      </c>
      <c r="IP1" s="3" t="s">
        <v>248</v>
      </c>
      <c r="IQ1" s="3" t="s">
        <v>249</v>
      </c>
    </row>
    <row r="2" spans="1:251">
      <c r="A2" s="4" t="s">
        <v>250</v>
      </c>
      <c r="B2" s="7" t="s">
        <v>259</v>
      </c>
      <c r="C2" s="7" t="s">
        <v>259</v>
      </c>
      <c r="D2" s="7" t="s">
        <v>259</v>
      </c>
      <c r="E2" s="7" t="s">
        <v>259</v>
      </c>
      <c r="F2" s="7" t="s">
        <v>259</v>
      </c>
      <c r="G2" s="7" t="s">
        <v>259</v>
      </c>
      <c r="H2" s="7" t="s">
        <v>259</v>
      </c>
      <c r="I2" s="7" t="s">
        <v>259</v>
      </c>
      <c r="J2" s="7" t="s">
        <v>259</v>
      </c>
      <c r="K2" s="7" t="s">
        <v>259</v>
      </c>
      <c r="L2" s="7" t="s">
        <v>259</v>
      </c>
      <c r="M2" s="7" t="s">
        <v>259</v>
      </c>
      <c r="N2" s="7" t="s">
        <v>259</v>
      </c>
      <c r="O2" s="7" t="s">
        <v>259</v>
      </c>
      <c r="P2" s="7" t="s">
        <v>259</v>
      </c>
      <c r="Q2" s="7" t="s">
        <v>259</v>
      </c>
      <c r="R2" s="7" t="s">
        <v>259</v>
      </c>
      <c r="S2" s="7" t="s">
        <v>259</v>
      </c>
      <c r="T2" s="7" t="s">
        <v>259</v>
      </c>
      <c r="U2" s="7" t="s">
        <v>259</v>
      </c>
      <c r="V2" s="7" t="s">
        <v>259</v>
      </c>
      <c r="W2" s="7" t="s">
        <v>259</v>
      </c>
      <c r="X2" s="7" t="s">
        <v>259</v>
      </c>
      <c r="Y2" s="7" t="s">
        <v>259</v>
      </c>
      <c r="Z2" s="7" t="s">
        <v>259</v>
      </c>
      <c r="AA2" s="7" t="s">
        <v>259</v>
      </c>
      <c r="AB2" s="7" t="s">
        <v>259</v>
      </c>
      <c r="AC2" s="7" t="s">
        <v>259</v>
      </c>
      <c r="AD2" s="7" t="s">
        <v>259</v>
      </c>
      <c r="AE2" s="7" t="s">
        <v>259</v>
      </c>
      <c r="AF2" s="7" t="s">
        <v>259</v>
      </c>
      <c r="AG2" s="7" t="s">
        <v>259</v>
      </c>
      <c r="AH2" s="7" t="s">
        <v>259</v>
      </c>
      <c r="AI2" s="7" t="s">
        <v>259</v>
      </c>
      <c r="AJ2" s="7" t="s">
        <v>259</v>
      </c>
      <c r="AK2" s="7" t="s">
        <v>259</v>
      </c>
      <c r="AL2" s="7" t="s">
        <v>259</v>
      </c>
      <c r="AM2" s="7" t="s">
        <v>259</v>
      </c>
      <c r="AN2" s="7" t="s">
        <v>259</v>
      </c>
      <c r="AO2" s="7" t="s">
        <v>259</v>
      </c>
      <c r="AP2" s="7" t="s">
        <v>259</v>
      </c>
      <c r="AQ2" s="7" t="s">
        <v>259</v>
      </c>
      <c r="AR2" s="7" t="s">
        <v>259</v>
      </c>
      <c r="AS2" s="7" t="s">
        <v>259</v>
      </c>
      <c r="AT2" s="7" t="s">
        <v>259</v>
      </c>
      <c r="AU2" s="7" t="s">
        <v>259</v>
      </c>
      <c r="AV2" s="7" t="s">
        <v>259</v>
      </c>
      <c r="AW2" s="7" t="s">
        <v>259</v>
      </c>
      <c r="AX2" s="7" t="s">
        <v>259</v>
      </c>
      <c r="AY2" s="7" t="s">
        <v>259</v>
      </c>
      <c r="AZ2" s="7" t="s">
        <v>259</v>
      </c>
      <c r="BA2" s="7" t="s">
        <v>259</v>
      </c>
      <c r="BB2" s="7" t="s">
        <v>259</v>
      </c>
      <c r="BC2" s="7" t="s">
        <v>259</v>
      </c>
      <c r="BD2" s="7" t="s">
        <v>259</v>
      </c>
      <c r="BE2" s="7" t="s">
        <v>259</v>
      </c>
      <c r="BF2" s="7" t="s">
        <v>259</v>
      </c>
      <c r="BG2" s="7" t="s">
        <v>259</v>
      </c>
      <c r="BH2" s="7" t="s">
        <v>259</v>
      </c>
      <c r="BI2" s="7" t="s">
        <v>259</v>
      </c>
      <c r="BJ2" s="7" t="s">
        <v>259</v>
      </c>
      <c r="BK2" s="7" t="s">
        <v>259</v>
      </c>
      <c r="BL2" s="7" t="s">
        <v>259</v>
      </c>
      <c r="BM2" s="7" t="s">
        <v>259</v>
      </c>
      <c r="BN2" s="7" t="s">
        <v>259</v>
      </c>
      <c r="BO2" s="7" t="s">
        <v>259</v>
      </c>
      <c r="BP2" s="7" t="s">
        <v>259</v>
      </c>
      <c r="BQ2" s="7" t="s">
        <v>259</v>
      </c>
      <c r="BR2" s="7" t="s">
        <v>259</v>
      </c>
      <c r="BS2" s="7" t="s">
        <v>259</v>
      </c>
      <c r="BT2" s="7" t="s">
        <v>259</v>
      </c>
      <c r="BU2" s="7" t="s">
        <v>259</v>
      </c>
      <c r="BV2" s="7" t="s">
        <v>259</v>
      </c>
      <c r="BW2" s="7" t="s">
        <v>259</v>
      </c>
      <c r="BX2" s="7" t="s">
        <v>259</v>
      </c>
      <c r="BY2" s="7" t="s">
        <v>259</v>
      </c>
      <c r="BZ2" s="7" t="s">
        <v>259</v>
      </c>
      <c r="CA2" s="7" t="s">
        <v>259</v>
      </c>
      <c r="CB2" s="7" t="s">
        <v>259</v>
      </c>
      <c r="CC2" s="7" t="s">
        <v>259</v>
      </c>
      <c r="CD2" s="7" t="s">
        <v>259</v>
      </c>
      <c r="CE2" s="7" t="s">
        <v>259</v>
      </c>
      <c r="CF2" s="7" t="s">
        <v>259</v>
      </c>
      <c r="CG2" s="7" t="s">
        <v>259</v>
      </c>
      <c r="CH2" s="7" t="s">
        <v>259</v>
      </c>
      <c r="CI2" s="7" t="s">
        <v>259</v>
      </c>
      <c r="CJ2" s="7" t="s">
        <v>259</v>
      </c>
      <c r="CK2" s="7" t="s">
        <v>259</v>
      </c>
      <c r="CL2" s="7" t="s">
        <v>259</v>
      </c>
      <c r="CM2" s="7" t="s">
        <v>259</v>
      </c>
      <c r="CN2" s="7" t="s">
        <v>259</v>
      </c>
      <c r="CO2" s="7" t="s">
        <v>259</v>
      </c>
      <c r="CP2" s="7" t="s">
        <v>259</v>
      </c>
      <c r="CQ2" s="7" t="s">
        <v>259</v>
      </c>
      <c r="CR2" s="7" t="s">
        <v>259</v>
      </c>
      <c r="CS2" s="7" t="s">
        <v>259</v>
      </c>
      <c r="CT2" s="7" t="s">
        <v>259</v>
      </c>
      <c r="CU2" s="7" t="s">
        <v>259</v>
      </c>
      <c r="CV2" s="7" t="s">
        <v>259</v>
      </c>
      <c r="CW2" s="7" t="s">
        <v>259</v>
      </c>
      <c r="CX2" s="7" t="s">
        <v>259</v>
      </c>
      <c r="CY2" s="7" t="s">
        <v>259</v>
      </c>
      <c r="CZ2" s="7" t="s">
        <v>259</v>
      </c>
      <c r="DA2" s="7" t="s">
        <v>259</v>
      </c>
      <c r="DB2" s="7" t="s">
        <v>259</v>
      </c>
      <c r="DC2" s="7" t="s">
        <v>259</v>
      </c>
      <c r="DD2" s="7" t="s">
        <v>259</v>
      </c>
      <c r="DE2" s="7" t="s">
        <v>259</v>
      </c>
      <c r="DF2" s="7" t="s">
        <v>259</v>
      </c>
      <c r="DG2" s="7" t="s">
        <v>259</v>
      </c>
      <c r="DH2" s="7" t="s">
        <v>259</v>
      </c>
      <c r="DI2" s="7" t="s">
        <v>259</v>
      </c>
      <c r="DJ2" s="7" t="s">
        <v>259</v>
      </c>
      <c r="DK2" s="7" t="s">
        <v>259</v>
      </c>
      <c r="DL2" s="7" t="s">
        <v>259</v>
      </c>
      <c r="DM2" s="7" t="s">
        <v>259</v>
      </c>
      <c r="DN2" s="7" t="s">
        <v>259</v>
      </c>
      <c r="DO2" s="7" t="s">
        <v>259</v>
      </c>
      <c r="DP2" s="7" t="s">
        <v>259</v>
      </c>
      <c r="DQ2" s="7" t="s">
        <v>259</v>
      </c>
      <c r="DR2" s="7" t="s">
        <v>259</v>
      </c>
      <c r="DS2" s="7" t="s">
        <v>259</v>
      </c>
      <c r="DT2" s="7" t="s">
        <v>259</v>
      </c>
      <c r="DU2" s="7" t="s">
        <v>259</v>
      </c>
      <c r="DV2" s="7" t="s">
        <v>259</v>
      </c>
      <c r="DW2" s="7" t="s">
        <v>259</v>
      </c>
      <c r="DX2" s="7" t="s">
        <v>259</v>
      </c>
      <c r="DY2" s="7" t="s">
        <v>259</v>
      </c>
      <c r="DZ2" s="7" t="s">
        <v>259</v>
      </c>
      <c r="EA2" s="7" t="s">
        <v>259</v>
      </c>
      <c r="EB2" s="7" t="s">
        <v>259</v>
      </c>
      <c r="EC2" s="7" t="s">
        <v>259</v>
      </c>
      <c r="ED2" s="7" t="s">
        <v>259</v>
      </c>
      <c r="EE2" s="7" t="s">
        <v>259</v>
      </c>
      <c r="EF2" s="7" t="s">
        <v>259</v>
      </c>
      <c r="EG2" s="7" t="s">
        <v>259</v>
      </c>
      <c r="EH2" s="7" t="s">
        <v>259</v>
      </c>
      <c r="EI2" s="7" t="s">
        <v>259</v>
      </c>
      <c r="EJ2" s="7" t="s">
        <v>259</v>
      </c>
      <c r="EK2" s="7" t="s">
        <v>259</v>
      </c>
      <c r="EL2" s="7" t="s">
        <v>259</v>
      </c>
      <c r="EM2" s="7" t="s">
        <v>259</v>
      </c>
      <c r="EN2" s="7" t="s">
        <v>259</v>
      </c>
      <c r="EO2" s="7" t="s">
        <v>259</v>
      </c>
      <c r="EP2" s="7" t="s">
        <v>259</v>
      </c>
      <c r="EQ2" s="7" t="s">
        <v>259</v>
      </c>
      <c r="ER2" s="7" t="s">
        <v>259</v>
      </c>
      <c r="ES2" s="7" t="s">
        <v>259</v>
      </c>
      <c r="ET2" s="7" t="s">
        <v>259</v>
      </c>
      <c r="EU2" s="7" t="s">
        <v>259</v>
      </c>
      <c r="EV2" s="7" t="s">
        <v>259</v>
      </c>
      <c r="EW2" s="7" t="s">
        <v>259</v>
      </c>
      <c r="EX2" s="7" t="s">
        <v>259</v>
      </c>
      <c r="EY2" s="7" t="s">
        <v>259</v>
      </c>
      <c r="EZ2" s="7" t="s">
        <v>259</v>
      </c>
      <c r="FA2" s="7" t="s">
        <v>259</v>
      </c>
      <c r="FB2" s="7" t="s">
        <v>259</v>
      </c>
      <c r="FC2" s="7" t="s">
        <v>259</v>
      </c>
      <c r="FD2" s="7" t="s">
        <v>259</v>
      </c>
      <c r="FE2" s="7" t="s">
        <v>259</v>
      </c>
      <c r="FF2" s="7" t="s">
        <v>259</v>
      </c>
      <c r="FG2" s="7" t="s">
        <v>259</v>
      </c>
      <c r="FH2" s="7" t="s">
        <v>259</v>
      </c>
      <c r="FI2" s="7" t="s">
        <v>259</v>
      </c>
      <c r="FJ2" s="7" t="s">
        <v>259</v>
      </c>
      <c r="FK2" s="7" t="s">
        <v>259</v>
      </c>
      <c r="FL2" s="7" t="s">
        <v>259</v>
      </c>
      <c r="FM2" s="7" t="s">
        <v>259</v>
      </c>
      <c r="FN2" s="7" t="s">
        <v>259</v>
      </c>
      <c r="FO2" s="7" t="s">
        <v>259</v>
      </c>
      <c r="FP2" s="7" t="s">
        <v>259</v>
      </c>
      <c r="FQ2" s="7" t="s">
        <v>259</v>
      </c>
      <c r="FR2" s="7" t="s">
        <v>259</v>
      </c>
      <c r="FS2" s="7" t="s">
        <v>259</v>
      </c>
      <c r="FT2" s="7" t="s">
        <v>259</v>
      </c>
      <c r="FU2" s="7" t="s">
        <v>259</v>
      </c>
      <c r="FV2" s="7" t="s">
        <v>259</v>
      </c>
      <c r="FW2" s="7" t="s">
        <v>259</v>
      </c>
      <c r="FX2" s="7" t="s">
        <v>259</v>
      </c>
      <c r="FY2" s="7" t="s">
        <v>259</v>
      </c>
      <c r="FZ2" s="7" t="s">
        <v>259</v>
      </c>
      <c r="GA2" s="7" t="s">
        <v>259</v>
      </c>
      <c r="GB2" s="7" t="s">
        <v>259</v>
      </c>
      <c r="GC2" s="7" t="s">
        <v>259</v>
      </c>
      <c r="GD2" s="7" t="s">
        <v>259</v>
      </c>
      <c r="GE2" s="7" t="s">
        <v>259</v>
      </c>
      <c r="GF2" s="7" t="s">
        <v>259</v>
      </c>
      <c r="GG2" s="7" t="s">
        <v>259</v>
      </c>
      <c r="GH2" s="7" t="s">
        <v>259</v>
      </c>
      <c r="GI2" s="7" t="s">
        <v>259</v>
      </c>
      <c r="GJ2" s="7" t="s">
        <v>259</v>
      </c>
      <c r="GK2" s="7" t="s">
        <v>259</v>
      </c>
      <c r="GL2" s="7" t="s">
        <v>259</v>
      </c>
      <c r="GM2" s="7" t="s">
        <v>259</v>
      </c>
      <c r="GN2" s="7" t="s">
        <v>259</v>
      </c>
      <c r="GO2" s="7" t="s">
        <v>259</v>
      </c>
      <c r="GP2" s="7" t="s">
        <v>259</v>
      </c>
      <c r="GQ2" s="7" t="s">
        <v>259</v>
      </c>
      <c r="GR2" s="7" t="s">
        <v>259</v>
      </c>
      <c r="GS2" s="7" t="s">
        <v>259</v>
      </c>
      <c r="GT2" s="7" t="s">
        <v>259</v>
      </c>
      <c r="GU2" s="7" t="s">
        <v>259</v>
      </c>
      <c r="GV2" s="7" t="s">
        <v>259</v>
      </c>
      <c r="GW2" s="7" t="s">
        <v>259</v>
      </c>
      <c r="GX2" s="7" t="s">
        <v>259</v>
      </c>
      <c r="GY2" s="7" t="s">
        <v>259</v>
      </c>
      <c r="GZ2" s="7" t="s">
        <v>259</v>
      </c>
      <c r="HA2" s="7" t="s">
        <v>259</v>
      </c>
      <c r="HB2" s="7" t="s">
        <v>259</v>
      </c>
      <c r="HC2" s="7" t="s">
        <v>259</v>
      </c>
      <c r="HD2" s="7" t="s">
        <v>259</v>
      </c>
      <c r="HE2" s="7" t="s">
        <v>259</v>
      </c>
      <c r="HF2" s="7" t="s">
        <v>259</v>
      </c>
      <c r="HG2" s="7" t="s">
        <v>259</v>
      </c>
      <c r="HH2" s="7" t="s">
        <v>259</v>
      </c>
      <c r="HI2" s="7" t="s">
        <v>259</v>
      </c>
      <c r="HJ2" s="7" t="s">
        <v>259</v>
      </c>
      <c r="HK2" s="7" t="s">
        <v>259</v>
      </c>
      <c r="HL2" s="7" t="s">
        <v>259</v>
      </c>
      <c r="HM2" s="7" t="s">
        <v>259</v>
      </c>
      <c r="HN2" s="7" t="s">
        <v>259</v>
      </c>
      <c r="HO2" s="7" t="s">
        <v>259</v>
      </c>
      <c r="HP2" s="7" t="s">
        <v>259</v>
      </c>
      <c r="HQ2" s="7" t="s">
        <v>259</v>
      </c>
      <c r="HR2" s="7" t="s">
        <v>259</v>
      </c>
      <c r="HS2" s="7" t="s">
        <v>259</v>
      </c>
      <c r="HT2" s="7" t="s">
        <v>259</v>
      </c>
      <c r="HU2" s="7" t="s">
        <v>259</v>
      </c>
      <c r="HV2" s="7" t="s">
        <v>259</v>
      </c>
      <c r="HW2" s="7" t="s">
        <v>259</v>
      </c>
      <c r="HX2" s="7" t="s">
        <v>259</v>
      </c>
      <c r="HY2" s="7" t="s">
        <v>259</v>
      </c>
      <c r="HZ2" s="7" t="s">
        <v>259</v>
      </c>
      <c r="IA2" s="7" t="s">
        <v>259</v>
      </c>
      <c r="IB2" s="7" t="s">
        <v>259</v>
      </c>
      <c r="IC2" s="7" t="s">
        <v>259</v>
      </c>
      <c r="ID2" s="7" t="s">
        <v>259</v>
      </c>
      <c r="IE2" s="7" t="s">
        <v>259</v>
      </c>
      <c r="IF2" s="7" t="s">
        <v>259</v>
      </c>
      <c r="IG2" s="7" t="s">
        <v>259</v>
      </c>
      <c r="IH2" s="7" t="s">
        <v>259</v>
      </c>
      <c r="II2" s="7" t="s">
        <v>259</v>
      </c>
      <c r="IJ2" s="7" t="s">
        <v>259</v>
      </c>
      <c r="IK2" s="7" t="s">
        <v>259</v>
      </c>
      <c r="IL2" s="7" t="s">
        <v>259</v>
      </c>
      <c r="IM2" s="7" t="s">
        <v>259</v>
      </c>
      <c r="IN2" s="7" t="s">
        <v>259</v>
      </c>
      <c r="IO2" s="7" t="s">
        <v>259</v>
      </c>
      <c r="IP2" s="7" t="s">
        <v>259</v>
      </c>
      <c r="IQ2" s="7" t="s">
        <v>259</v>
      </c>
    </row>
    <row r="3" spans="1:251">
      <c r="A3" s="4" t="s">
        <v>251</v>
      </c>
      <c r="B3" s="8" t="s">
        <v>260</v>
      </c>
      <c r="C3" s="8" t="s">
        <v>260</v>
      </c>
      <c r="D3" s="8" t="s">
        <v>260</v>
      </c>
      <c r="E3" s="8" t="s">
        <v>260</v>
      </c>
      <c r="F3" s="8" t="s">
        <v>260</v>
      </c>
      <c r="G3" s="8" t="s">
        <v>260</v>
      </c>
      <c r="H3" s="8" t="s">
        <v>260</v>
      </c>
      <c r="I3" s="8" t="s">
        <v>260</v>
      </c>
      <c r="J3" s="8" t="s">
        <v>260</v>
      </c>
      <c r="K3" s="8" t="s">
        <v>260</v>
      </c>
      <c r="L3" s="8" t="s">
        <v>260</v>
      </c>
      <c r="M3" s="8" t="s">
        <v>260</v>
      </c>
      <c r="N3" s="8" t="s">
        <v>260</v>
      </c>
      <c r="O3" s="8" t="s">
        <v>260</v>
      </c>
      <c r="P3" s="8" t="s">
        <v>260</v>
      </c>
      <c r="Q3" s="8" t="s">
        <v>260</v>
      </c>
      <c r="R3" s="8" t="s">
        <v>260</v>
      </c>
      <c r="S3" s="8" t="s">
        <v>260</v>
      </c>
      <c r="T3" s="8" t="s">
        <v>260</v>
      </c>
      <c r="U3" s="8" t="s">
        <v>260</v>
      </c>
      <c r="V3" s="8" t="s">
        <v>260</v>
      </c>
      <c r="W3" s="8" t="s">
        <v>260</v>
      </c>
      <c r="X3" s="8" t="s">
        <v>260</v>
      </c>
      <c r="Y3" s="8" t="s">
        <v>260</v>
      </c>
      <c r="Z3" s="8" t="s">
        <v>260</v>
      </c>
      <c r="AA3" s="8" t="s">
        <v>260</v>
      </c>
      <c r="AB3" s="8" t="s">
        <v>260</v>
      </c>
      <c r="AC3" s="8" t="s">
        <v>260</v>
      </c>
      <c r="AD3" s="8" t="s">
        <v>260</v>
      </c>
      <c r="AE3" s="8" t="s">
        <v>260</v>
      </c>
      <c r="AF3" s="8" t="s">
        <v>260</v>
      </c>
      <c r="AG3" s="8" t="s">
        <v>260</v>
      </c>
      <c r="AH3" s="8" t="s">
        <v>260</v>
      </c>
      <c r="AI3" s="8" t="s">
        <v>260</v>
      </c>
      <c r="AJ3" s="8" t="s">
        <v>260</v>
      </c>
      <c r="AK3" s="8" t="s">
        <v>260</v>
      </c>
      <c r="AL3" s="8" t="s">
        <v>260</v>
      </c>
      <c r="AM3" s="8" t="s">
        <v>260</v>
      </c>
      <c r="AN3" s="8" t="s">
        <v>260</v>
      </c>
      <c r="AO3" s="8" t="s">
        <v>260</v>
      </c>
      <c r="AP3" s="8" t="s">
        <v>260</v>
      </c>
      <c r="AQ3" s="8" t="s">
        <v>260</v>
      </c>
      <c r="AR3" s="8" t="s">
        <v>260</v>
      </c>
      <c r="AS3" s="8" t="s">
        <v>260</v>
      </c>
      <c r="AT3" s="8" t="s">
        <v>260</v>
      </c>
      <c r="AU3" s="8" t="s">
        <v>260</v>
      </c>
      <c r="AV3" s="8" t="s">
        <v>260</v>
      </c>
      <c r="AW3" s="8" t="s">
        <v>260</v>
      </c>
      <c r="AX3" s="8" t="s">
        <v>260</v>
      </c>
      <c r="AY3" s="8" t="s">
        <v>260</v>
      </c>
      <c r="AZ3" s="8" t="s">
        <v>260</v>
      </c>
      <c r="BA3" s="8" t="s">
        <v>260</v>
      </c>
      <c r="BB3" s="8" t="s">
        <v>260</v>
      </c>
      <c r="BC3" s="8" t="s">
        <v>260</v>
      </c>
      <c r="BD3" s="8" t="s">
        <v>260</v>
      </c>
      <c r="BE3" s="8" t="s">
        <v>260</v>
      </c>
      <c r="BF3" s="8" t="s">
        <v>260</v>
      </c>
      <c r="BG3" s="8" t="s">
        <v>260</v>
      </c>
      <c r="BH3" s="8" t="s">
        <v>260</v>
      </c>
      <c r="BI3" s="8" t="s">
        <v>260</v>
      </c>
      <c r="BJ3" s="8" t="s">
        <v>260</v>
      </c>
      <c r="BK3" s="8" t="s">
        <v>260</v>
      </c>
      <c r="BL3" s="8" t="s">
        <v>260</v>
      </c>
      <c r="BM3" s="8" t="s">
        <v>260</v>
      </c>
      <c r="BN3" s="8" t="s">
        <v>260</v>
      </c>
      <c r="BO3" s="8" t="s">
        <v>260</v>
      </c>
      <c r="BP3" s="8" t="s">
        <v>260</v>
      </c>
      <c r="BQ3" s="8" t="s">
        <v>260</v>
      </c>
      <c r="BR3" s="8" t="s">
        <v>260</v>
      </c>
      <c r="BS3" s="8" t="s">
        <v>260</v>
      </c>
      <c r="BT3" s="8" t="s">
        <v>260</v>
      </c>
      <c r="BU3" s="8" t="s">
        <v>260</v>
      </c>
      <c r="BV3" s="8" t="s">
        <v>260</v>
      </c>
      <c r="BW3" s="8" t="s">
        <v>260</v>
      </c>
      <c r="BX3" s="8" t="s">
        <v>260</v>
      </c>
      <c r="BY3" s="8" t="s">
        <v>260</v>
      </c>
      <c r="BZ3" s="8" t="s">
        <v>260</v>
      </c>
      <c r="CA3" s="8" t="s">
        <v>260</v>
      </c>
      <c r="CB3" s="8" t="s">
        <v>260</v>
      </c>
      <c r="CC3" s="8" t="s">
        <v>260</v>
      </c>
      <c r="CD3" s="8" t="s">
        <v>260</v>
      </c>
      <c r="CE3" s="8" t="s">
        <v>260</v>
      </c>
      <c r="CF3" s="8" t="s">
        <v>260</v>
      </c>
      <c r="CG3" s="8" t="s">
        <v>260</v>
      </c>
      <c r="CH3" s="8" t="s">
        <v>260</v>
      </c>
      <c r="CI3" s="8" t="s">
        <v>260</v>
      </c>
      <c r="CJ3" s="8" t="s">
        <v>260</v>
      </c>
      <c r="CK3" s="8" t="s">
        <v>260</v>
      </c>
      <c r="CL3" s="8" t="s">
        <v>260</v>
      </c>
      <c r="CM3" s="8" t="s">
        <v>260</v>
      </c>
      <c r="CN3" s="8" t="s">
        <v>260</v>
      </c>
      <c r="CO3" s="8" t="s">
        <v>260</v>
      </c>
      <c r="CP3" s="8" t="s">
        <v>260</v>
      </c>
      <c r="CQ3" s="8" t="s">
        <v>260</v>
      </c>
      <c r="CR3" s="8" t="s">
        <v>260</v>
      </c>
      <c r="CS3" s="8" t="s">
        <v>260</v>
      </c>
      <c r="CT3" s="8" t="s">
        <v>260</v>
      </c>
      <c r="CU3" s="8" t="s">
        <v>260</v>
      </c>
      <c r="CV3" s="8" t="s">
        <v>260</v>
      </c>
      <c r="CW3" s="8" t="s">
        <v>260</v>
      </c>
      <c r="CX3" s="8" t="s">
        <v>260</v>
      </c>
      <c r="CY3" s="8" t="s">
        <v>260</v>
      </c>
      <c r="CZ3" s="8" t="s">
        <v>260</v>
      </c>
      <c r="DA3" s="8" t="s">
        <v>260</v>
      </c>
      <c r="DB3" s="8" t="s">
        <v>260</v>
      </c>
      <c r="DC3" s="8" t="s">
        <v>260</v>
      </c>
      <c r="DD3" s="8" t="s">
        <v>260</v>
      </c>
      <c r="DE3" s="8" t="s">
        <v>260</v>
      </c>
      <c r="DF3" s="8" t="s">
        <v>260</v>
      </c>
      <c r="DG3" s="8" t="s">
        <v>260</v>
      </c>
      <c r="DH3" s="8" t="s">
        <v>260</v>
      </c>
      <c r="DI3" s="8" t="s">
        <v>260</v>
      </c>
      <c r="DJ3" s="8" t="s">
        <v>260</v>
      </c>
      <c r="DK3" s="8" t="s">
        <v>260</v>
      </c>
      <c r="DL3" s="8" t="s">
        <v>260</v>
      </c>
      <c r="DM3" s="8" t="s">
        <v>260</v>
      </c>
      <c r="DN3" s="8" t="s">
        <v>260</v>
      </c>
      <c r="DO3" s="8" t="s">
        <v>260</v>
      </c>
      <c r="DP3" s="8" t="s">
        <v>260</v>
      </c>
      <c r="DQ3" s="8" t="s">
        <v>260</v>
      </c>
      <c r="DR3" s="8" t="s">
        <v>260</v>
      </c>
      <c r="DS3" s="8" t="s">
        <v>260</v>
      </c>
      <c r="DT3" s="8" t="s">
        <v>260</v>
      </c>
      <c r="DU3" s="8" t="s">
        <v>260</v>
      </c>
      <c r="DV3" s="8" t="s">
        <v>260</v>
      </c>
      <c r="DW3" s="8" t="s">
        <v>260</v>
      </c>
      <c r="DX3" s="8" t="s">
        <v>260</v>
      </c>
      <c r="DY3" s="8" t="s">
        <v>260</v>
      </c>
      <c r="DZ3" s="8" t="s">
        <v>260</v>
      </c>
      <c r="EA3" s="8" t="s">
        <v>260</v>
      </c>
      <c r="EB3" s="8" t="s">
        <v>260</v>
      </c>
      <c r="EC3" s="8" t="s">
        <v>260</v>
      </c>
      <c r="ED3" s="8" t="s">
        <v>260</v>
      </c>
      <c r="EE3" s="8" t="s">
        <v>260</v>
      </c>
      <c r="EF3" s="8" t="s">
        <v>260</v>
      </c>
      <c r="EG3" s="8" t="s">
        <v>260</v>
      </c>
      <c r="EH3" s="8" t="s">
        <v>260</v>
      </c>
      <c r="EI3" s="8" t="s">
        <v>260</v>
      </c>
      <c r="EJ3" s="8" t="s">
        <v>260</v>
      </c>
      <c r="EK3" s="8" t="s">
        <v>260</v>
      </c>
      <c r="EL3" s="8" t="s">
        <v>260</v>
      </c>
      <c r="EM3" s="8" t="s">
        <v>260</v>
      </c>
      <c r="EN3" s="8" t="s">
        <v>260</v>
      </c>
      <c r="EO3" s="8" t="s">
        <v>260</v>
      </c>
      <c r="EP3" s="8" t="s">
        <v>260</v>
      </c>
      <c r="EQ3" s="8" t="s">
        <v>260</v>
      </c>
      <c r="ER3" s="8" t="s">
        <v>260</v>
      </c>
      <c r="ES3" s="8" t="s">
        <v>260</v>
      </c>
      <c r="ET3" s="8" t="s">
        <v>260</v>
      </c>
      <c r="EU3" s="8" t="s">
        <v>260</v>
      </c>
      <c r="EV3" s="8" t="s">
        <v>260</v>
      </c>
      <c r="EW3" s="8" t="s">
        <v>260</v>
      </c>
      <c r="EX3" s="8" t="s">
        <v>260</v>
      </c>
      <c r="EY3" s="8" t="s">
        <v>260</v>
      </c>
      <c r="EZ3" s="8" t="s">
        <v>260</v>
      </c>
      <c r="FA3" s="8" t="s">
        <v>260</v>
      </c>
      <c r="FB3" s="8" t="s">
        <v>260</v>
      </c>
      <c r="FC3" s="8" t="s">
        <v>260</v>
      </c>
      <c r="FD3" s="8" t="s">
        <v>260</v>
      </c>
      <c r="FE3" s="8" t="s">
        <v>260</v>
      </c>
      <c r="FF3" s="8" t="s">
        <v>260</v>
      </c>
      <c r="FG3" s="8" t="s">
        <v>260</v>
      </c>
      <c r="FH3" s="8" t="s">
        <v>260</v>
      </c>
      <c r="FI3" s="8" t="s">
        <v>260</v>
      </c>
      <c r="FJ3" s="8" t="s">
        <v>260</v>
      </c>
      <c r="FK3" s="8" t="s">
        <v>260</v>
      </c>
      <c r="FL3" s="8" t="s">
        <v>260</v>
      </c>
      <c r="FM3" s="8" t="s">
        <v>260</v>
      </c>
      <c r="FN3" s="8" t="s">
        <v>260</v>
      </c>
      <c r="FO3" s="8" t="s">
        <v>260</v>
      </c>
      <c r="FP3" s="8" t="s">
        <v>260</v>
      </c>
      <c r="FQ3" s="8" t="s">
        <v>260</v>
      </c>
      <c r="FR3" s="8" t="s">
        <v>260</v>
      </c>
      <c r="FS3" s="8" t="s">
        <v>260</v>
      </c>
      <c r="FT3" s="8" t="s">
        <v>260</v>
      </c>
      <c r="FU3" s="8" t="s">
        <v>260</v>
      </c>
      <c r="FV3" s="8" t="s">
        <v>260</v>
      </c>
      <c r="FW3" s="8" t="s">
        <v>260</v>
      </c>
      <c r="FX3" s="8" t="s">
        <v>260</v>
      </c>
      <c r="FY3" s="8" t="s">
        <v>260</v>
      </c>
      <c r="FZ3" s="8" t="s">
        <v>260</v>
      </c>
      <c r="GA3" s="8" t="s">
        <v>260</v>
      </c>
      <c r="GB3" s="8" t="s">
        <v>260</v>
      </c>
      <c r="GC3" s="8" t="s">
        <v>260</v>
      </c>
      <c r="GD3" s="8" t="s">
        <v>260</v>
      </c>
      <c r="GE3" s="8" t="s">
        <v>260</v>
      </c>
      <c r="GF3" s="8" t="s">
        <v>260</v>
      </c>
      <c r="GG3" s="8" t="s">
        <v>260</v>
      </c>
      <c r="GH3" s="8" t="s">
        <v>260</v>
      </c>
      <c r="GI3" s="8" t="s">
        <v>260</v>
      </c>
      <c r="GJ3" s="8" t="s">
        <v>260</v>
      </c>
      <c r="GK3" s="8" t="s">
        <v>260</v>
      </c>
      <c r="GL3" s="8" t="s">
        <v>260</v>
      </c>
      <c r="GM3" s="8" t="s">
        <v>260</v>
      </c>
      <c r="GN3" s="8" t="s">
        <v>260</v>
      </c>
      <c r="GO3" s="8" t="s">
        <v>260</v>
      </c>
      <c r="GP3" s="8" t="s">
        <v>260</v>
      </c>
      <c r="GQ3" s="8" t="s">
        <v>260</v>
      </c>
      <c r="GR3" s="8" t="s">
        <v>260</v>
      </c>
      <c r="GS3" s="8" t="s">
        <v>260</v>
      </c>
      <c r="GT3" s="8" t="s">
        <v>260</v>
      </c>
      <c r="GU3" s="8" t="s">
        <v>260</v>
      </c>
      <c r="GV3" s="8" t="s">
        <v>260</v>
      </c>
      <c r="GW3" s="8" t="s">
        <v>260</v>
      </c>
      <c r="GX3" s="8" t="s">
        <v>260</v>
      </c>
      <c r="GY3" s="8" t="s">
        <v>260</v>
      </c>
      <c r="GZ3" s="8" t="s">
        <v>260</v>
      </c>
      <c r="HA3" s="8" t="s">
        <v>260</v>
      </c>
      <c r="HB3" s="8" t="s">
        <v>260</v>
      </c>
      <c r="HC3" s="8" t="s">
        <v>260</v>
      </c>
      <c r="HD3" s="8" t="s">
        <v>260</v>
      </c>
      <c r="HE3" s="8" t="s">
        <v>260</v>
      </c>
      <c r="HF3" s="8" t="s">
        <v>260</v>
      </c>
      <c r="HG3" s="8" t="s">
        <v>260</v>
      </c>
      <c r="HH3" s="8" t="s">
        <v>260</v>
      </c>
      <c r="HI3" s="8" t="s">
        <v>260</v>
      </c>
      <c r="HJ3" s="8" t="s">
        <v>260</v>
      </c>
      <c r="HK3" s="8" t="s">
        <v>260</v>
      </c>
      <c r="HL3" s="8" t="s">
        <v>260</v>
      </c>
      <c r="HM3" s="8" t="s">
        <v>260</v>
      </c>
      <c r="HN3" s="8" t="s">
        <v>260</v>
      </c>
      <c r="HO3" s="8" t="s">
        <v>260</v>
      </c>
      <c r="HP3" s="8" t="s">
        <v>260</v>
      </c>
      <c r="HQ3" s="8" t="s">
        <v>260</v>
      </c>
      <c r="HR3" s="8" t="s">
        <v>260</v>
      </c>
      <c r="HS3" s="8" t="s">
        <v>260</v>
      </c>
      <c r="HT3" s="8" t="s">
        <v>260</v>
      </c>
      <c r="HU3" s="8" t="s">
        <v>260</v>
      </c>
      <c r="HV3" s="8" t="s">
        <v>260</v>
      </c>
      <c r="HW3" s="8" t="s">
        <v>260</v>
      </c>
      <c r="HX3" s="8" t="s">
        <v>260</v>
      </c>
      <c r="HY3" s="8" t="s">
        <v>260</v>
      </c>
      <c r="HZ3" s="8" t="s">
        <v>260</v>
      </c>
      <c r="IA3" s="8" t="s">
        <v>260</v>
      </c>
      <c r="IB3" s="8" t="s">
        <v>260</v>
      </c>
      <c r="IC3" s="8" t="s">
        <v>260</v>
      </c>
      <c r="ID3" s="8" t="s">
        <v>260</v>
      </c>
      <c r="IE3" s="8" t="s">
        <v>260</v>
      </c>
      <c r="IF3" s="8" t="s">
        <v>260</v>
      </c>
      <c r="IG3" s="8" t="s">
        <v>260</v>
      </c>
      <c r="IH3" s="8" t="s">
        <v>260</v>
      </c>
      <c r="II3" s="8" t="s">
        <v>260</v>
      </c>
      <c r="IJ3" s="8" t="s">
        <v>260</v>
      </c>
      <c r="IK3" s="8" t="s">
        <v>260</v>
      </c>
      <c r="IL3" s="8" t="s">
        <v>260</v>
      </c>
      <c r="IM3" s="8" t="s">
        <v>260</v>
      </c>
      <c r="IN3" s="8" t="s">
        <v>260</v>
      </c>
      <c r="IO3" s="8" t="s">
        <v>260</v>
      </c>
      <c r="IP3" s="8" t="s">
        <v>260</v>
      </c>
      <c r="IQ3" s="8" t="s">
        <v>260</v>
      </c>
    </row>
    <row r="4" spans="1:251">
      <c r="A4" s="4" t="s">
        <v>252</v>
      </c>
      <c r="B4" s="8" t="s">
        <v>261</v>
      </c>
      <c r="C4" s="8" t="s">
        <v>261</v>
      </c>
      <c r="D4" s="8" t="s">
        <v>261</v>
      </c>
      <c r="E4" s="8" t="s">
        <v>261</v>
      </c>
      <c r="F4" s="8" t="s">
        <v>261</v>
      </c>
      <c r="G4" s="8" t="s">
        <v>261</v>
      </c>
      <c r="H4" s="8" t="s">
        <v>261</v>
      </c>
      <c r="I4" s="8" t="s">
        <v>261</v>
      </c>
      <c r="J4" s="8" t="s">
        <v>261</v>
      </c>
      <c r="K4" s="8" t="s">
        <v>261</v>
      </c>
      <c r="L4" s="8" t="s">
        <v>261</v>
      </c>
      <c r="M4" s="8" t="s">
        <v>261</v>
      </c>
      <c r="N4" s="8" t="s">
        <v>261</v>
      </c>
      <c r="O4" s="8" t="s">
        <v>261</v>
      </c>
      <c r="P4" s="8" t="s">
        <v>261</v>
      </c>
      <c r="Q4" s="8" t="s">
        <v>261</v>
      </c>
      <c r="R4" s="8" t="s">
        <v>261</v>
      </c>
      <c r="S4" s="8" t="s">
        <v>261</v>
      </c>
      <c r="T4" s="8" t="s">
        <v>261</v>
      </c>
      <c r="U4" s="8" t="s">
        <v>261</v>
      </c>
      <c r="V4" s="8" t="s">
        <v>261</v>
      </c>
      <c r="W4" s="8" t="s">
        <v>261</v>
      </c>
      <c r="X4" s="8" t="s">
        <v>261</v>
      </c>
      <c r="Y4" s="8" t="s">
        <v>261</v>
      </c>
      <c r="Z4" s="8" t="s">
        <v>261</v>
      </c>
      <c r="AA4" s="8" t="s">
        <v>261</v>
      </c>
      <c r="AB4" s="8" t="s">
        <v>261</v>
      </c>
      <c r="AC4" s="8" t="s">
        <v>261</v>
      </c>
      <c r="AD4" s="8" t="s">
        <v>261</v>
      </c>
      <c r="AE4" s="8" t="s">
        <v>261</v>
      </c>
      <c r="AF4" s="8" t="s">
        <v>261</v>
      </c>
      <c r="AG4" s="8" t="s">
        <v>261</v>
      </c>
      <c r="AH4" s="8" t="s">
        <v>261</v>
      </c>
      <c r="AI4" s="8" t="s">
        <v>261</v>
      </c>
      <c r="AJ4" s="8" t="s">
        <v>261</v>
      </c>
      <c r="AK4" s="8" t="s">
        <v>261</v>
      </c>
      <c r="AL4" s="8" t="s">
        <v>261</v>
      </c>
      <c r="AM4" s="8" t="s">
        <v>261</v>
      </c>
      <c r="AN4" s="8" t="s">
        <v>261</v>
      </c>
      <c r="AO4" s="8" t="s">
        <v>261</v>
      </c>
      <c r="AP4" s="8" t="s">
        <v>261</v>
      </c>
      <c r="AQ4" s="8" t="s">
        <v>261</v>
      </c>
      <c r="AR4" s="8" t="s">
        <v>261</v>
      </c>
      <c r="AS4" s="8" t="s">
        <v>261</v>
      </c>
      <c r="AT4" s="8" t="s">
        <v>261</v>
      </c>
      <c r="AU4" s="8" t="s">
        <v>261</v>
      </c>
      <c r="AV4" s="8" t="s">
        <v>261</v>
      </c>
      <c r="AW4" s="8" t="s">
        <v>261</v>
      </c>
      <c r="AX4" s="8" t="s">
        <v>261</v>
      </c>
      <c r="AY4" s="8" t="s">
        <v>261</v>
      </c>
      <c r="AZ4" s="8" t="s">
        <v>261</v>
      </c>
      <c r="BA4" s="8" t="s">
        <v>261</v>
      </c>
      <c r="BB4" s="8" t="s">
        <v>261</v>
      </c>
      <c r="BC4" s="8" t="s">
        <v>261</v>
      </c>
      <c r="BD4" s="8" t="s">
        <v>261</v>
      </c>
      <c r="BE4" s="8" t="s">
        <v>261</v>
      </c>
      <c r="BF4" s="8" t="s">
        <v>261</v>
      </c>
      <c r="BG4" s="8" t="s">
        <v>261</v>
      </c>
      <c r="BH4" s="8" t="s">
        <v>261</v>
      </c>
      <c r="BI4" s="8" t="s">
        <v>261</v>
      </c>
      <c r="BJ4" s="8" t="s">
        <v>261</v>
      </c>
      <c r="BK4" s="8" t="s">
        <v>261</v>
      </c>
      <c r="BL4" s="8" t="s">
        <v>261</v>
      </c>
      <c r="BM4" s="8" t="s">
        <v>261</v>
      </c>
      <c r="BN4" s="8" t="s">
        <v>261</v>
      </c>
      <c r="BO4" s="8" t="s">
        <v>261</v>
      </c>
      <c r="BP4" s="8" t="s">
        <v>261</v>
      </c>
      <c r="BQ4" s="8" t="s">
        <v>261</v>
      </c>
      <c r="BR4" s="8" t="s">
        <v>261</v>
      </c>
      <c r="BS4" s="8" t="s">
        <v>261</v>
      </c>
      <c r="BT4" s="8" t="s">
        <v>261</v>
      </c>
      <c r="BU4" s="8" t="s">
        <v>261</v>
      </c>
      <c r="BV4" s="8" t="s">
        <v>261</v>
      </c>
      <c r="BW4" s="8" t="s">
        <v>261</v>
      </c>
      <c r="BX4" s="8" t="s">
        <v>261</v>
      </c>
      <c r="BY4" s="8" t="s">
        <v>261</v>
      </c>
      <c r="BZ4" s="8" t="s">
        <v>261</v>
      </c>
      <c r="CA4" s="8" t="s">
        <v>261</v>
      </c>
      <c r="CB4" s="8" t="s">
        <v>261</v>
      </c>
      <c r="CC4" s="8" t="s">
        <v>261</v>
      </c>
      <c r="CD4" s="8" t="s">
        <v>261</v>
      </c>
      <c r="CE4" s="8" t="s">
        <v>261</v>
      </c>
      <c r="CF4" s="8" t="s">
        <v>261</v>
      </c>
      <c r="CG4" s="8" t="s">
        <v>261</v>
      </c>
      <c r="CH4" s="8" t="s">
        <v>261</v>
      </c>
      <c r="CI4" s="8" t="s">
        <v>261</v>
      </c>
      <c r="CJ4" s="8" t="s">
        <v>261</v>
      </c>
      <c r="CK4" s="8" t="s">
        <v>261</v>
      </c>
      <c r="CL4" s="8" t="s">
        <v>261</v>
      </c>
      <c r="CM4" s="8" t="s">
        <v>261</v>
      </c>
      <c r="CN4" s="8" t="s">
        <v>261</v>
      </c>
      <c r="CO4" s="8" t="s">
        <v>261</v>
      </c>
      <c r="CP4" s="8" t="s">
        <v>261</v>
      </c>
      <c r="CQ4" s="8" t="s">
        <v>261</v>
      </c>
      <c r="CR4" s="8" t="s">
        <v>261</v>
      </c>
      <c r="CS4" s="8" t="s">
        <v>261</v>
      </c>
      <c r="CT4" s="8" t="s">
        <v>261</v>
      </c>
      <c r="CU4" s="8" t="s">
        <v>261</v>
      </c>
      <c r="CV4" s="8" t="s">
        <v>261</v>
      </c>
      <c r="CW4" s="8" t="s">
        <v>261</v>
      </c>
      <c r="CX4" s="8" t="s">
        <v>261</v>
      </c>
      <c r="CY4" s="8" t="s">
        <v>261</v>
      </c>
      <c r="CZ4" s="8" t="s">
        <v>261</v>
      </c>
      <c r="DA4" s="8" t="s">
        <v>261</v>
      </c>
      <c r="DB4" s="8" t="s">
        <v>261</v>
      </c>
      <c r="DC4" s="8" t="s">
        <v>261</v>
      </c>
      <c r="DD4" s="8" t="s">
        <v>261</v>
      </c>
      <c r="DE4" s="8" t="s">
        <v>261</v>
      </c>
      <c r="DF4" s="8" t="s">
        <v>261</v>
      </c>
      <c r="DG4" s="8" t="s">
        <v>261</v>
      </c>
      <c r="DH4" s="8" t="s">
        <v>261</v>
      </c>
      <c r="DI4" s="8" t="s">
        <v>261</v>
      </c>
      <c r="DJ4" s="8" t="s">
        <v>261</v>
      </c>
      <c r="DK4" s="8" t="s">
        <v>261</v>
      </c>
      <c r="DL4" s="8" t="s">
        <v>261</v>
      </c>
      <c r="DM4" s="8" t="s">
        <v>261</v>
      </c>
      <c r="DN4" s="8" t="s">
        <v>261</v>
      </c>
      <c r="DO4" s="8" t="s">
        <v>261</v>
      </c>
      <c r="DP4" s="8" t="s">
        <v>261</v>
      </c>
      <c r="DQ4" s="8" t="s">
        <v>261</v>
      </c>
      <c r="DR4" s="8" t="s">
        <v>261</v>
      </c>
      <c r="DS4" s="8" t="s">
        <v>261</v>
      </c>
      <c r="DT4" s="8" t="s">
        <v>261</v>
      </c>
      <c r="DU4" s="8" t="s">
        <v>261</v>
      </c>
      <c r="DV4" s="8" t="s">
        <v>261</v>
      </c>
      <c r="DW4" s="8" t="s">
        <v>261</v>
      </c>
      <c r="DX4" s="8" t="s">
        <v>261</v>
      </c>
      <c r="DY4" s="8" t="s">
        <v>261</v>
      </c>
      <c r="DZ4" s="8" t="s">
        <v>261</v>
      </c>
      <c r="EA4" s="8" t="s">
        <v>261</v>
      </c>
      <c r="EB4" s="8" t="s">
        <v>261</v>
      </c>
      <c r="EC4" s="8" t="s">
        <v>261</v>
      </c>
      <c r="ED4" s="8" t="s">
        <v>261</v>
      </c>
      <c r="EE4" s="8" t="s">
        <v>261</v>
      </c>
      <c r="EF4" s="8" t="s">
        <v>261</v>
      </c>
      <c r="EG4" s="8" t="s">
        <v>261</v>
      </c>
      <c r="EH4" s="8" t="s">
        <v>261</v>
      </c>
      <c r="EI4" s="8" t="s">
        <v>261</v>
      </c>
      <c r="EJ4" s="8" t="s">
        <v>261</v>
      </c>
      <c r="EK4" s="8" t="s">
        <v>261</v>
      </c>
      <c r="EL4" s="8" t="s">
        <v>261</v>
      </c>
      <c r="EM4" s="8" t="s">
        <v>261</v>
      </c>
      <c r="EN4" s="8" t="s">
        <v>261</v>
      </c>
      <c r="EO4" s="8" t="s">
        <v>261</v>
      </c>
      <c r="EP4" s="8" t="s">
        <v>261</v>
      </c>
      <c r="EQ4" s="8" t="s">
        <v>261</v>
      </c>
      <c r="ER4" s="8" t="s">
        <v>261</v>
      </c>
      <c r="ES4" s="8" t="s">
        <v>261</v>
      </c>
      <c r="ET4" s="8" t="s">
        <v>261</v>
      </c>
      <c r="EU4" s="8" t="s">
        <v>261</v>
      </c>
      <c r="EV4" s="8" t="s">
        <v>261</v>
      </c>
      <c r="EW4" s="8" t="s">
        <v>261</v>
      </c>
      <c r="EX4" s="8" t="s">
        <v>261</v>
      </c>
      <c r="EY4" s="8" t="s">
        <v>261</v>
      </c>
      <c r="EZ4" s="8" t="s">
        <v>261</v>
      </c>
      <c r="FA4" s="8" t="s">
        <v>261</v>
      </c>
      <c r="FB4" s="8" t="s">
        <v>261</v>
      </c>
      <c r="FC4" s="8" t="s">
        <v>261</v>
      </c>
      <c r="FD4" s="8" t="s">
        <v>261</v>
      </c>
      <c r="FE4" s="8" t="s">
        <v>261</v>
      </c>
      <c r="FF4" s="8" t="s">
        <v>261</v>
      </c>
      <c r="FG4" s="8" t="s">
        <v>261</v>
      </c>
      <c r="FH4" s="8" t="s">
        <v>261</v>
      </c>
      <c r="FI4" s="8" t="s">
        <v>261</v>
      </c>
      <c r="FJ4" s="8" t="s">
        <v>261</v>
      </c>
      <c r="FK4" s="8" t="s">
        <v>261</v>
      </c>
      <c r="FL4" s="8" t="s">
        <v>261</v>
      </c>
      <c r="FM4" s="8" t="s">
        <v>261</v>
      </c>
      <c r="FN4" s="8" t="s">
        <v>261</v>
      </c>
      <c r="FO4" s="8" t="s">
        <v>261</v>
      </c>
      <c r="FP4" s="8" t="s">
        <v>261</v>
      </c>
      <c r="FQ4" s="8" t="s">
        <v>261</v>
      </c>
      <c r="FR4" s="8" t="s">
        <v>261</v>
      </c>
      <c r="FS4" s="8" t="s">
        <v>261</v>
      </c>
      <c r="FT4" s="8" t="s">
        <v>261</v>
      </c>
      <c r="FU4" s="8" t="s">
        <v>261</v>
      </c>
      <c r="FV4" s="8" t="s">
        <v>261</v>
      </c>
      <c r="FW4" s="8" t="s">
        <v>261</v>
      </c>
      <c r="FX4" s="8" t="s">
        <v>261</v>
      </c>
      <c r="FY4" s="8" t="s">
        <v>261</v>
      </c>
      <c r="FZ4" s="8" t="s">
        <v>261</v>
      </c>
      <c r="GA4" s="8" t="s">
        <v>261</v>
      </c>
      <c r="GB4" s="8" t="s">
        <v>261</v>
      </c>
      <c r="GC4" s="8" t="s">
        <v>261</v>
      </c>
      <c r="GD4" s="8" t="s">
        <v>261</v>
      </c>
      <c r="GE4" s="8" t="s">
        <v>261</v>
      </c>
      <c r="GF4" s="8" t="s">
        <v>261</v>
      </c>
      <c r="GG4" s="8" t="s">
        <v>261</v>
      </c>
      <c r="GH4" s="8" t="s">
        <v>261</v>
      </c>
      <c r="GI4" s="8" t="s">
        <v>261</v>
      </c>
      <c r="GJ4" s="8" t="s">
        <v>261</v>
      </c>
      <c r="GK4" s="8" t="s">
        <v>261</v>
      </c>
      <c r="GL4" s="8" t="s">
        <v>261</v>
      </c>
      <c r="GM4" s="8" t="s">
        <v>261</v>
      </c>
      <c r="GN4" s="8" t="s">
        <v>261</v>
      </c>
      <c r="GO4" s="8" t="s">
        <v>261</v>
      </c>
      <c r="GP4" s="8" t="s">
        <v>261</v>
      </c>
      <c r="GQ4" s="8" t="s">
        <v>261</v>
      </c>
      <c r="GR4" s="8" t="s">
        <v>261</v>
      </c>
      <c r="GS4" s="8" t="s">
        <v>261</v>
      </c>
      <c r="GT4" s="8" t="s">
        <v>261</v>
      </c>
      <c r="GU4" s="8" t="s">
        <v>261</v>
      </c>
      <c r="GV4" s="8" t="s">
        <v>261</v>
      </c>
      <c r="GW4" s="8" t="s">
        <v>261</v>
      </c>
      <c r="GX4" s="8" t="s">
        <v>261</v>
      </c>
      <c r="GY4" s="8" t="s">
        <v>261</v>
      </c>
      <c r="GZ4" s="8" t="s">
        <v>261</v>
      </c>
      <c r="HA4" s="8" t="s">
        <v>261</v>
      </c>
      <c r="HB4" s="8" t="s">
        <v>261</v>
      </c>
      <c r="HC4" s="8" t="s">
        <v>261</v>
      </c>
      <c r="HD4" s="8" t="s">
        <v>261</v>
      </c>
      <c r="HE4" s="8" t="s">
        <v>261</v>
      </c>
      <c r="HF4" s="8" t="s">
        <v>261</v>
      </c>
      <c r="HG4" s="8" t="s">
        <v>261</v>
      </c>
      <c r="HH4" s="8" t="s">
        <v>261</v>
      </c>
      <c r="HI4" s="8" t="s">
        <v>261</v>
      </c>
      <c r="HJ4" s="8" t="s">
        <v>261</v>
      </c>
      <c r="HK4" s="8" t="s">
        <v>261</v>
      </c>
      <c r="HL4" s="8" t="s">
        <v>261</v>
      </c>
      <c r="HM4" s="8" t="s">
        <v>261</v>
      </c>
      <c r="HN4" s="8" t="s">
        <v>261</v>
      </c>
      <c r="HO4" s="8" t="s">
        <v>261</v>
      </c>
      <c r="HP4" s="8" t="s">
        <v>261</v>
      </c>
      <c r="HQ4" s="8" t="s">
        <v>261</v>
      </c>
      <c r="HR4" s="8" t="s">
        <v>261</v>
      </c>
      <c r="HS4" s="8" t="s">
        <v>261</v>
      </c>
      <c r="HT4" s="8" t="s">
        <v>261</v>
      </c>
      <c r="HU4" s="8" t="s">
        <v>261</v>
      </c>
      <c r="HV4" s="8" t="s">
        <v>261</v>
      </c>
      <c r="HW4" s="8" t="s">
        <v>261</v>
      </c>
      <c r="HX4" s="8" t="s">
        <v>261</v>
      </c>
      <c r="HY4" s="8" t="s">
        <v>261</v>
      </c>
      <c r="HZ4" s="8" t="s">
        <v>261</v>
      </c>
      <c r="IA4" s="8" t="s">
        <v>261</v>
      </c>
      <c r="IB4" s="8" t="s">
        <v>261</v>
      </c>
      <c r="IC4" s="8" t="s">
        <v>261</v>
      </c>
      <c r="ID4" s="8" t="s">
        <v>261</v>
      </c>
      <c r="IE4" s="8" t="s">
        <v>261</v>
      </c>
      <c r="IF4" s="8" t="s">
        <v>261</v>
      </c>
      <c r="IG4" s="8" t="s">
        <v>261</v>
      </c>
      <c r="IH4" s="8" t="s">
        <v>261</v>
      </c>
      <c r="II4" s="8" t="s">
        <v>261</v>
      </c>
      <c r="IJ4" s="8" t="s">
        <v>261</v>
      </c>
      <c r="IK4" s="8" t="s">
        <v>261</v>
      </c>
      <c r="IL4" s="8" t="s">
        <v>261</v>
      </c>
      <c r="IM4" s="8" t="s">
        <v>261</v>
      </c>
      <c r="IN4" s="8" t="s">
        <v>261</v>
      </c>
      <c r="IO4" s="8" t="s">
        <v>261</v>
      </c>
      <c r="IP4" s="8" t="s">
        <v>261</v>
      </c>
      <c r="IQ4" s="8" t="s">
        <v>261</v>
      </c>
    </row>
    <row r="5" spans="1:251">
      <c r="A5" s="4" t="s">
        <v>253</v>
      </c>
      <c r="B5" s="8" t="s">
        <v>2960</v>
      </c>
      <c r="C5" s="8" t="s">
        <v>2960</v>
      </c>
      <c r="D5" s="8" t="s">
        <v>2960</v>
      </c>
      <c r="E5" s="8" t="s">
        <v>2960</v>
      </c>
      <c r="F5" s="8" t="s">
        <v>2960</v>
      </c>
      <c r="G5" s="8" t="s">
        <v>2960</v>
      </c>
      <c r="H5" s="8" t="s">
        <v>2960</v>
      </c>
      <c r="I5" s="8" t="s">
        <v>2960</v>
      </c>
      <c r="J5" s="8" t="s">
        <v>2960</v>
      </c>
      <c r="K5" s="8" t="s">
        <v>2960</v>
      </c>
      <c r="L5" s="8" t="s">
        <v>2960</v>
      </c>
      <c r="M5" s="8" t="s">
        <v>2960</v>
      </c>
      <c r="N5" s="8" t="s">
        <v>2960</v>
      </c>
      <c r="O5" s="8" t="s">
        <v>2960</v>
      </c>
      <c r="P5" s="8" t="s">
        <v>2960</v>
      </c>
      <c r="Q5" s="8" t="s">
        <v>2960</v>
      </c>
      <c r="R5" s="8" t="s">
        <v>2960</v>
      </c>
      <c r="S5" s="8" t="s">
        <v>2960</v>
      </c>
      <c r="T5" s="8" t="s">
        <v>2960</v>
      </c>
      <c r="U5" s="8" t="s">
        <v>2960</v>
      </c>
      <c r="V5" s="8" t="s">
        <v>2960</v>
      </c>
      <c r="W5" s="8" t="s">
        <v>2960</v>
      </c>
      <c r="X5" s="8" t="s">
        <v>2960</v>
      </c>
      <c r="Y5" s="8" t="s">
        <v>2960</v>
      </c>
      <c r="Z5" s="8" t="s">
        <v>2960</v>
      </c>
      <c r="AA5" s="8" t="s">
        <v>2960</v>
      </c>
      <c r="AB5" s="8" t="s">
        <v>2960</v>
      </c>
      <c r="AC5" s="8" t="s">
        <v>2960</v>
      </c>
      <c r="AD5" s="8" t="s">
        <v>2960</v>
      </c>
      <c r="AE5" s="8" t="s">
        <v>2960</v>
      </c>
      <c r="AF5" s="8" t="s">
        <v>2960</v>
      </c>
      <c r="AG5" s="8" t="s">
        <v>2960</v>
      </c>
      <c r="AH5" s="8" t="s">
        <v>2960</v>
      </c>
      <c r="AI5" s="8" t="s">
        <v>2960</v>
      </c>
      <c r="AJ5" s="8" t="s">
        <v>2960</v>
      </c>
      <c r="AK5" s="8" t="s">
        <v>2960</v>
      </c>
      <c r="AL5" s="8" t="s">
        <v>2960</v>
      </c>
      <c r="AM5" s="8" t="s">
        <v>2960</v>
      </c>
      <c r="AN5" s="8" t="s">
        <v>2960</v>
      </c>
      <c r="AO5" s="8" t="s">
        <v>2960</v>
      </c>
      <c r="AP5" s="8" t="s">
        <v>2960</v>
      </c>
      <c r="AQ5" s="8" t="s">
        <v>2960</v>
      </c>
      <c r="AR5" s="8" t="s">
        <v>2960</v>
      </c>
      <c r="AS5" s="8" t="s">
        <v>2960</v>
      </c>
      <c r="AT5" s="8" t="s">
        <v>2960</v>
      </c>
      <c r="AU5" s="8" t="s">
        <v>2960</v>
      </c>
      <c r="AV5" s="8" t="s">
        <v>2960</v>
      </c>
      <c r="AW5" s="8" t="s">
        <v>2960</v>
      </c>
      <c r="AX5" s="8" t="s">
        <v>2960</v>
      </c>
      <c r="AY5" s="8" t="s">
        <v>2960</v>
      </c>
      <c r="AZ5" s="8" t="s">
        <v>2960</v>
      </c>
      <c r="BA5" s="8" t="s">
        <v>2960</v>
      </c>
      <c r="BB5" s="8" t="s">
        <v>2960</v>
      </c>
      <c r="BC5" s="8" t="s">
        <v>2960</v>
      </c>
      <c r="BD5" s="8" t="s">
        <v>2960</v>
      </c>
      <c r="BE5" s="8" t="s">
        <v>2960</v>
      </c>
      <c r="BF5" s="8" t="s">
        <v>2960</v>
      </c>
      <c r="BG5" s="8" t="s">
        <v>2960</v>
      </c>
      <c r="BH5" s="8" t="s">
        <v>2960</v>
      </c>
      <c r="BI5" s="8" t="s">
        <v>2960</v>
      </c>
      <c r="BJ5" s="8" t="s">
        <v>2960</v>
      </c>
      <c r="BK5" s="8" t="s">
        <v>2960</v>
      </c>
      <c r="BL5" s="8" t="s">
        <v>2960</v>
      </c>
      <c r="BM5" s="8" t="s">
        <v>2960</v>
      </c>
      <c r="BN5" s="8" t="s">
        <v>2960</v>
      </c>
      <c r="BO5" s="8" t="s">
        <v>2960</v>
      </c>
      <c r="BP5" s="8" t="s">
        <v>2960</v>
      </c>
      <c r="BQ5" s="8" t="s">
        <v>2960</v>
      </c>
      <c r="BR5" s="8" t="s">
        <v>2960</v>
      </c>
      <c r="BS5" s="8" t="s">
        <v>2960</v>
      </c>
      <c r="BT5" s="8" t="s">
        <v>2960</v>
      </c>
      <c r="BU5" s="8" t="s">
        <v>2960</v>
      </c>
      <c r="BV5" s="8" t="s">
        <v>2960</v>
      </c>
      <c r="BW5" s="8" t="s">
        <v>2960</v>
      </c>
      <c r="BX5" s="8" t="s">
        <v>2960</v>
      </c>
      <c r="BY5" s="8" t="s">
        <v>2960</v>
      </c>
      <c r="BZ5" s="8" t="s">
        <v>2960</v>
      </c>
      <c r="CA5" s="8" t="s">
        <v>2960</v>
      </c>
      <c r="CB5" s="8" t="s">
        <v>2960</v>
      </c>
      <c r="CC5" s="8" t="s">
        <v>2960</v>
      </c>
      <c r="CD5" s="8" t="s">
        <v>2960</v>
      </c>
      <c r="CE5" s="8" t="s">
        <v>2960</v>
      </c>
      <c r="CF5" s="8" t="s">
        <v>2960</v>
      </c>
      <c r="CG5" s="8" t="s">
        <v>2960</v>
      </c>
      <c r="CH5" s="8" t="s">
        <v>2960</v>
      </c>
      <c r="CI5" s="8" t="s">
        <v>2960</v>
      </c>
      <c r="CJ5" s="8" t="s">
        <v>2960</v>
      </c>
      <c r="CK5" s="8" t="s">
        <v>2960</v>
      </c>
      <c r="CL5" s="8" t="s">
        <v>2960</v>
      </c>
      <c r="CM5" s="8" t="s">
        <v>2960</v>
      </c>
      <c r="CN5" s="8" t="s">
        <v>2960</v>
      </c>
      <c r="CO5" s="8" t="s">
        <v>2960</v>
      </c>
      <c r="CP5" s="8" t="s">
        <v>2960</v>
      </c>
      <c r="CQ5" s="8" t="s">
        <v>2960</v>
      </c>
      <c r="CR5" s="8" t="s">
        <v>2960</v>
      </c>
      <c r="CS5" s="8" t="s">
        <v>2960</v>
      </c>
      <c r="CT5" s="8" t="s">
        <v>2960</v>
      </c>
      <c r="CU5" s="8" t="s">
        <v>2960</v>
      </c>
      <c r="CV5" s="8" t="s">
        <v>2960</v>
      </c>
      <c r="CW5" s="8" t="s">
        <v>2960</v>
      </c>
      <c r="CX5" s="8" t="s">
        <v>2960</v>
      </c>
      <c r="CY5" s="8" t="s">
        <v>2960</v>
      </c>
      <c r="CZ5" s="8" t="s">
        <v>2960</v>
      </c>
      <c r="DA5" s="8" t="s">
        <v>2960</v>
      </c>
      <c r="DB5" s="8" t="s">
        <v>2960</v>
      </c>
      <c r="DC5" s="8" t="s">
        <v>2960</v>
      </c>
      <c r="DD5" s="8" t="s">
        <v>2960</v>
      </c>
      <c r="DE5" s="8" t="s">
        <v>2960</v>
      </c>
      <c r="DF5" s="8" t="s">
        <v>2960</v>
      </c>
      <c r="DG5" s="8" t="s">
        <v>2960</v>
      </c>
      <c r="DH5" s="8" t="s">
        <v>2960</v>
      </c>
      <c r="DI5" s="8" t="s">
        <v>2960</v>
      </c>
      <c r="DJ5" s="8" t="s">
        <v>2960</v>
      </c>
      <c r="DK5" s="8" t="s">
        <v>2960</v>
      </c>
      <c r="DL5" s="8" t="s">
        <v>2960</v>
      </c>
      <c r="DM5" s="8" t="s">
        <v>2960</v>
      </c>
      <c r="DN5" s="8" t="s">
        <v>2960</v>
      </c>
      <c r="DO5" s="8" t="s">
        <v>2960</v>
      </c>
      <c r="DP5" s="8" t="s">
        <v>2960</v>
      </c>
      <c r="DQ5" s="8" t="s">
        <v>2960</v>
      </c>
      <c r="DR5" s="8" t="s">
        <v>2960</v>
      </c>
      <c r="DS5" s="8" t="s">
        <v>2960</v>
      </c>
      <c r="DT5" s="8" t="s">
        <v>2960</v>
      </c>
      <c r="DU5" s="8" t="s">
        <v>2960</v>
      </c>
      <c r="DV5" s="8" t="s">
        <v>2960</v>
      </c>
      <c r="DW5" s="8" t="s">
        <v>2960</v>
      </c>
      <c r="DX5" s="8" t="s">
        <v>2960</v>
      </c>
      <c r="DY5" s="8" t="s">
        <v>2960</v>
      </c>
      <c r="DZ5" s="8" t="s">
        <v>2960</v>
      </c>
      <c r="EA5" s="8" t="s">
        <v>2960</v>
      </c>
      <c r="EB5" s="8" t="s">
        <v>2960</v>
      </c>
      <c r="EC5" s="8" t="s">
        <v>2960</v>
      </c>
      <c r="ED5" s="8" t="s">
        <v>2960</v>
      </c>
      <c r="EE5" s="8" t="s">
        <v>2960</v>
      </c>
      <c r="EF5" s="8" t="s">
        <v>2960</v>
      </c>
      <c r="EG5" s="8" t="s">
        <v>2960</v>
      </c>
      <c r="EH5" s="8" t="s">
        <v>2960</v>
      </c>
      <c r="EI5" s="8" t="s">
        <v>2960</v>
      </c>
      <c r="EJ5" s="8" t="s">
        <v>2960</v>
      </c>
      <c r="EK5" s="8" t="s">
        <v>2960</v>
      </c>
      <c r="EL5" s="8" t="s">
        <v>2960</v>
      </c>
      <c r="EM5" s="8" t="s">
        <v>2960</v>
      </c>
      <c r="EN5" s="8" t="s">
        <v>2960</v>
      </c>
      <c r="EO5" s="8" t="s">
        <v>2960</v>
      </c>
      <c r="EP5" s="8" t="s">
        <v>2960</v>
      </c>
      <c r="EQ5" s="8" t="s">
        <v>2960</v>
      </c>
      <c r="ER5" s="8" t="s">
        <v>2960</v>
      </c>
      <c r="ES5" s="8" t="s">
        <v>2960</v>
      </c>
      <c r="ET5" s="8" t="s">
        <v>2960</v>
      </c>
      <c r="EU5" s="8" t="s">
        <v>2960</v>
      </c>
      <c r="EV5" s="8" t="s">
        <v>2960</v>
      </c>
      <c r="EW5" s="8" t="s">
        <v>2960</v>
      </c>
      <c r="EX5" s="8" t="s">
        <v>2960</v>
      </c>
      <c r="EY5" s="8" t="s">
        <v>2960</v>
      </c>
      <c r="EZ5" s="8" t="s">
        <v>2960</v>
      </c>
      <c r="FA5" s="8" t="s">
        <v>2960</v>
      </c>
      <c r="FB5" s="8" t="s">
        <v>2960</v>
      </c>
      <c r="FC5" s="8" t="s">
        <v>2960</v>
      </c>
      <c r="FD5" s="8" t="s">
        <v>2960</v>
      </c>
      <c r="FE5" s="8" t="s">
        <v>2960</v>
      </c>
      <c r="FF5" s="8" t="s">
        <v>2960</v>
      </c>
      <c r="FG5" s="8" t="s">
        <v>2960</v>
      </c>
      <c r="FH5" s="8" t="s">
        <v>2960</v>
      </c>
      <c r="FI5" s="8" t="s">
        <v>2960</v>
      </c>
      <c r="FJ5" s="8" t="s">
        <v>2960</v>
      </c>
      <c r="FK5" s="8" t="s">
        <v>2960</v>
      </c>
      <c r="FL5" s="8" t="s">
        <v>2960</v>
      </c>
      <c r="FM5" s="8" t="s">
        <v>2960</v>
      </c>
      <c r="FN5" s="8" t="s">
        <v>2960</v>
      </c>
      <c r="FO5" s="8" t="s">
        <v>2960</v>
      </c>
      <c r="FP5" s="8" t="s">
        <v>2960</v>
      </c>
      <c r="FQ5" s="8" t="s">
        <v>2960</v>
      </c>
      <c r="FR5" s="8" t="s">
        <v>2960</v>
      </c>
      <c r="FS5" s="8" t="s">
        <v>2960</v>
      </c>
      <c r="FT5" s="8" t="s">
        <v>2960</v>
      </c>
      <c r="FU5" s="8" t="s">
        <v>2960</v>
      </c>
      <c r="FV5" s="8" t="s">
        <v>2960</v>
      </c>
      <c r="FW5" s="8" t="s">
        <v>2960</v>
      </c>
      <c r="FX5" s="8" t="s">
        <v>2960</v>
      </c>
      <c r="FY5" s="8" t="s">
        <v>2960</v>
      </c>
      <c r="FZ5" s="8" t="s">
        <v>2960</v>
      </c>
      <c r="GA5" s="8" t="s">
        <v>2960</v>
      </c>
      <c r="GB5" s="8" t="s">
        <v>2960</v>
      </c>
      <c r="GC5" s="8" t="s">
        <v>2960</v>
      </c>
      <c r="GD5" s="8" t="s">
        <v>2960</v>
      </c>
      <c r="GE5" s="8" t="s">
        <v>2960</v>
      </c>
      <c r="GF5" s="8" t="s">
        <v>2960</v>
      </c>
      <c r="GG5" s="8" t="s">
        <v>2960</v>
      </c>
      <c r="GH5" s="8" t="s">
        <v>2960</v>
      </c>
      <c r="GI5" s="8" t="s">
        <v>2960</v>
      </c>
      <c r="GJ5" s="8" t="s">
        <v>2960</v>
      </c>
      <c r="GK5" s="8" t="s">
        <v>2960</v>
      </c>
      <c r="GL5" s="8" t="s">
        <v>2960</v>
      </c>
      <c r="GM5" s="8" t="s">
        <v>2960</v>
      </c>
      <c r="GN5" s="8" t="s">
        <v>2960</v>
      </c>
      <c r="GO5" s="8" t="s">
        <v>2960</v>
      </c>
      <c r="GP5" s="8" t="s">
        <v>2960</v>
      </c>
      <c r="GQ5" s="8" t="s">
        <v>2960</v>
      </c>
      <c r="GR5" s="8" t="s">
        <v>2960</v>
      </c>
      <c r="GS5" s="8" t="s">
        <v>2960</v>
      </c>
      <c r="GT5" s="8" t="s">
        <v>2960</v>
      </c>
      <c r="GU5" s="8" t="s">
        <v>2960</v>
      </c>
      <c r="GV5" s="8" t="s">
        <v>2960</v>
      </c>
      <c r="GW5" s="8" t="s">
        <v>2960</v>
      </c>
      <c r="GX5" s="8" t="s">
        <v>2960</v>
      </c>
      <c r="GY5" s="8" t="s">
        <v>2960</v>
      </c>
      <c r="GZ5" s="8" t="s">
        <v>2960</v>
      </c>
      <c r="HA5" s="8" t="s">
        <v>2960</v>
      </c>
      <c r="HB5" s="8" t="s">
        <v>2960</v>
      </c>
      <c r="HC5" s="8" t="s">
        <v>2960</v>
      </c>
      <c r="HD5" s="8" t="s">
        <v>2960</v>
      </c>
      <c r="HE5" s="8" t="s">
        <v>2960</v>
      </c>
      <c r="HF5" s="8" t="s">
        <v>2960</v>
      </c>
      <c r="HG5" s="8" t="s">
        <v>2960</v>
      </c>
      <c r="HH5" s="8" t="s">
        <v>2960</v>
      </c>
      <c r="HI5" s="8" t="s">
        <v>2960</v>
      </c>
      <c r="HJ5" s="8" t="s">
        <v>2960</v>
      </c>
      <c r="HK5" s="8" t="s">
        <v>2960</v>
      </c>
      <c r="HL5" s="8" t="s">
        <v>2960</v>
      </c>
      <c r="HM5" s="8" t="s">
        <v>2960</v>
      </c>
      <c r="HN5" s="8" t="s">
        <v>2960</v>
      </c>
      <c r="HO5" s="8" t="s">
        <v>2960</v>
      </c>
      <c r="HP5" s="8" t="s">
        <v>2960</v>
      </c>
      <c r="HQ5" s="8" t="s">
        <v>2960</v>
      </c>
      <c r="HR5" s="8" t="s">
        <v>2960</v>
      </c>
      <c r="HS5" s="8" t="s">
        <v>2960</v>
      </c>
      <c r="HT5" s="8" t="s">
        <v>2960</v>
      </c>
      <c r="HU5" s="8" t="s">
        <v>2960</v>
      </c>
      <c r="HV5" s="8" t="s">
        <v>2960</v>
      </c>
      <c r="HW5" s="8" t="s">
        <v>2960</v>
      </c>
      <c r="HX5" s="8" t="s">
        <v>2960</v>
      </c>
      <c r="HY5" s="8" t="s">
        <v>2960</v>
      </c>
      <c r="HZ5" s="8" t="s">
        <v>2960</v>
      </c>
      <c r="IA5" s="8" t="s">
        <v>2960</v>
      </c>
      <c r="IB5" s="8" t="s">
        <v>2960</v>
      </c>
      <c r="IC5" s="8" t="s">
        <v>2960</v>
      </c>
      <c r="ID5" s="8" t="s">
        <v>2960</v>
      </c>
      <c r="IE5" s="8" t="s">
        <v>2960</v>
      </c>
      <c r="IF5" s="8" t="s">
        <v>2960</v>
      </c>
      <c r="IG5" s="8" t="s">
        <v>2960</v>
      </c>
      <c r="IH5" s="8" t="s">
        <v>2960</v>
      </c>
      <c r="II5" s="8" t="s">
        <v>2960</v>
      </c>
      <c r="IJ5" s="8" t="s">
        <v>2960</v>
      </c>
      <c r="IK5" s="8" t="s">
        <v>2960</v>
      </c>
      <c r="IL5" s="8" t="s">
        <v>2960</v>
      </c>
      <c r="IM5" s="8" t="s">
        <v>2960</v>
      </c>
      <c r="IN5" s="8" t="s">
        <v>2960</v>
      </c>
      <c r="IO5" s="8" t="s">
        <v>2960</v>
      </c>
      <c r="IP5" s="8" t="s">
        <v>2960</v>
      </c>
      <c r="IQ5" s="8" t="s">
        <v>2960</v>
      </c>
    </row>
    <row r="6" spans="1:251">
      <c r="A6" s="4" t="s">
        <v>254</v>
      </c>
      <c r="B6" s="1">
        <v>2</v>
      </c>
      <c r="C6" s="1">
        <v>2</v>
      </c>
      <c r="D6" s="1">
        <v>2</v>
      </c>
      <c r="E6" s="1">
        <v>2</v>
      </c>
      <c r="F6" s="1">
        <v>2</v>
      </c>
      <c r="G6" s="1">
        <v>2</v>
      </c>
      <c r="H6" s="1">
        <v>2</v>
      </c>
      <c r="I6" s="1">
        <v>2</v>
      </c>
      <c r="J6" s="1">
        <v>2</v>
      </c>
      <c r="K6" s="1">
        <v>2</v>
      </c>
      <c r="L6" s="1">
        <v>2</v>
      </c>
      <c r="M6" s="1">
        <v>2</v>
      </c>
      <c r="N6" s="1">
        <v>2</v>
      </c>
      <c r="O6" s="1">
        <v>2</v>
      </c>
      <c r="P6" s="1">
        <v>2</v>
      </c>
      <c r="Q6" s="1">
        <v>2</v>
      </c>
      <c r="R6" s="1">
        <v>2</v>
      </c>
      <c r="S6" s="1">
        <v>2</v>
      </c>
      <c r="T6" s="1">
        <v>2</v>
      </c>
      <c r="U6" s="1">
        <v>2</v>
      </c>
      <c r="V6" s="1">
        <v>2</v>
      </c>
      <c r="W6" s="1">
        <v>2</v>
      </c>
      <c r="X6" s="1">
        <v>2</v>
      </c>
      <c r="Y6" s="1">
        <v>2</v>
      </c>
      <c r="Z6" s="1">
        <v>2</v>
      </c>
      <c r="AA6" s="1">
        <v>2</v>
      </c>
      <c r="AB6" s="1">
        <v>2</v>
      </c>
      <c r="AC6" s="1">
        <v>2</v>
      </c>
      <c r="AD6" s="1">
        <v>2</v>
      </c>
      <c r="AE6" s="1">
        <v>2</v>
      </c>
      <c r="AF6" s="1">
        <v>2</v>
      </c>
      <c r="AG6" s="1">
        <v>2</v>
      </c>
      <c r="AH6" s="1">
        <v>2</v>
      </c>
      <c r="AI6" s="1">
        <v>2</v>
      </c>
      <c r="AJ6" s="1">
        <v>2</v>
      </c>
      <c r="AK6" s="1">
        <v>2</v>
      </c>
      <c r="AL6" s="1">
        <v>2</v>
      </c>
      <c r="AM6" s="1">
        <v>2</v>
      </c>
      <c r="AN6" s="1">
        <v>2</v>
      </c>
      <c r="AO6" s="1">
        <v>2</v>
      </c>
      <c r="AP6" s="1">
        <v>2</v>
      </c>
      <c r="AQ6" s="1">
        <v>2</v>
      </c>
      <c r="AR6" s="1">
        <v>2</v>
      </c>
      <c r="AS6" s="1">
        <v>2</v>
      </c>
      <c r="AT6" s="1">
        <v>2</v>
      </c>
      <c r="AU6" s="1">
        <v>2</v>
      </c>
      <c r="AV6" s="1">
        <v>2</v>
      </c>
      <c r="AW6" s="1">
        <v>2</v>
      </c>
      <c r="AX6" s="1">
        <v>2</v>
      </c>
      <c r="AY6" s="1">
        <v>2</v>
      </c>
      <c r="AZ6" s="1">
        <v>2</v>
      </c>
      <c r="BA6" s="1">
        <v>2</v>
      </c>
      <c r="BB6" s="1">
        <v>2</v>
      </c>
      <c r="BC6" s="1">
        <v>2</v>
      </c>
      <c r="BD6" s="1">
        <v>2</v>
      </c>
      <c r="BE6" s="1">
        <v>2</v>
      </c>
      <c r="BF6" s="1">
        <v>2</v>
      </c>
      <c r="BG6" s="1">
        <v>2</v>
      </c>
      <c r="BH6" s="1">
        <v>2</v>
      </c>
      <c r="BI6" s="1">
        <v>2</v>
      </c>
      <c r="BJ6" s="1">
        <v>2</v>
      </c>
      <c r="BK6" s="1">
        <v>2</v>
      </c>
      <c r="BL6" s="1">
        <v>2</v>
      </c>
      <c r="BM6" s="1">
        <v>2</v>
      </c>
      <c r="BN6" s="1">
        <v>2</v>
      </c>
      <c r="BO6" s="1">
        <v>2</v>
      </c>
      <c r="BP6" s="1">
        <v>2</v>
      </c>
      <c r="BQ6" s="1">
        <v>2</v>
      </c>
      <c r="BR6" s="1">
        <v>2</v>
      </c>
      <c r="BS6" s="1">
        <v>2</v>
      </c>
      <c r="BT6" s="1">
        <v>2</v>
      </c>
      <c r="BU6" s="1">
        <v>2</v>
      </c>
      <c r="BV6" s="1">
        <v>2</v>
      </c>
      <c r="BW6" s="1">
        <v>2</v>
      </c>
      <c r="BX6" s="1">
        <v>2</v>
      </c>
      <c r="BY6" s="1">
        <v>2</v>
      </c>
      <c r="BZ6" s="1">
        <v>2</v>
      </c>
      <c r="CA6" s="1">
        <v>2</v>
      </c>
      <c r="CB6" s="1">
        <v>2</v>
      </c>
      <c r="CC6" s="1">
        <v>2</v>
      </c>
      <c r="CD6" s="1">
        <v>2</v>
      </c>
      <c r="CE6" s="1">
        <v>2</v>
      </c>
      <c r="CF6" s="1">
        <v>2</v>
      </c>
      <c r="CG6" s="1">
        <v>2</v>
      </c>
      <c r="CH6" s="1">
        <v>2</v>
      </c>
      <c r="CI6" s="1">
        <v>2</v>
      </c>
      <c r="CJ6" s="1">
        <v>2</v>
      </c>
      <c r="CK6" s="1">
        <v>2</v>
      </c>
      <c r="CL6" s="1">
        <v>2</v>
      </c>
      <c r="CM6" s="1">
        <v>2</v>
      </c>
      <c r="CN6" s="1">
        <v>2</v>
      </c>
      <c r="CO6" s="1">
        <v>2</v>
      </c>
      <c r="CP6" s="1">
        <v>2</v>
      </c>
      <c r="CQ6" s="1">
        <v>2</v>
      </c>
      <c r="CR6" s="1">
        <v>2</v>
      </c>
      <c r="CS6" s="1">
        <v>2</v>
      </c>
      <c r="CT6" s="1">
        <v>2</v>
      </c>
      <c r="CU6" s="1">
        <v>2</v>
      </c>
      <c r="CV6" s="1">
        <v>2</v>
      </c>
      <c r="CW6" s="1">
        <v>2</v>
      </c>
      <c r="CX6" s="1">
        <v>2</v>
      </c>
      <c r="CY6" s="1">
        <v>2</v>
      </c>
      <c r="CZ6" s="1">
        <v>2</v>
      </c>
      <c r="DA6" s="1">
        <v>2</v>
      </c>
      <c r="DB6" s="1">
        <v>2</v>
      </c>
      <c r="DC6" s="1">
        <v>2</v>
      </c>
      <c r="DD6" s="1">
        <v>2</v>
      </c>
      <c r="DE6" s="1">
        <v>2</v>
      </c>
      <c r="DF6" s="1">
        <v>2</v>
      </c>
      <c r="DG6" s="1">
        <v>2</v>
      </c>
      <c r="DH6" s="1">
        <v>2</v>
      </c>
      <c r="DI6" s="1">
        <v>2</v>
      </c>
      <c r="DJ6" s="1">
        <v>2</v>
      </c>
      <c r="DK6" s="1">
        <v>2</v>
      </c>
      <c r="DL6" s="1">
        <v>2</v>
      </c>
      <c r="DM6" s="1">
        <v>2</v>
      </c>
      <c r="DN6" s="1">
        <v>2</v>
      </c>
      <c r="DO6" s="1">
        <v>2</v>
      </c>
      <c r="DP6" s="1">
        <v>2</v>
      </c>
      <c r="DQ6" s="1">
        <v>2</v>
      </c>
      <c r="DR6" s="1">
        <v>2</v>
      </c>
      <c r="DS6" s="1">
        <v>2</v>
      </c>
      <c r="DT6" s="1">
        <v>2</v>
      </c>
      <c r="DU6" s="1">
        <v>2</v>
      </c>
      <c r="DV6" s="1">
        <v>2</v>
      </c>
      <c r="DW6" s="1">
        <v>2</v>
      </c>
      <c r="DX6" s="1">
        <v>2</v>
      </c>
      <c r="DY6" s="1">
        <v>2</v>
      </c>
      <c r="DZ6" s="1">
        <v>2</v>
      </c>
      <c r="EA6" s="1">
        <v>2</v>
      </c>
      <c r="EB6" s="1">
        <v>2</v>
      </c>
      <c r="EC6" s="1">
        <v>2</v>
      </c>
      <c r="ED6" s="1">
        <v>2</v>
      </c>
      <c r="EE6" s="1">
        <v>2</v>
      </c>
      <c r="EF6" s="1">
        <v>2</v>
      </c>
      <c r="EG6" s="1">
        <v>2</v>
      </c>
      <c r="EH6" s="1">
        <v>2</v>
      </c>
      <c r="EI6" s="1">
        <v>2</v>
      </c>
      <c r="EJ6" s="1">
        <v>2</v>
      </c>
      <c r="EK6" s="1">
        <v>2</v>
      </c>
      <c r="EL6" s="1">
        <v>2</v>
      </c>
      <c r="EM6" s="1">
        <v>2</v>
      </c>
      <c r="EN6" s="1">
        <v>2</v>
      </c>
      <c r="EO6" s="1">
        <v>2</v>
      </c>
      <c r="EP6" s="1">
        <v>2</v>
      </c>
      <c r="EQ6" s="1">
        <v>2</v>
      </c>
      <c r="ER6" s="1">
        <v>2</v>
      </c>
      <c r="ES6" s="1">
        <v>2</v>
      </c>
      <c r="ET6" s="1">
        <v>2</v>
      </c>
      <c r="EU6" s="1">
        <v>2</v>
      </c>
      <c r="EV6" s="1">
        <v>2</v>
      </c>
      <c r="EW6" s="1">
        <v>2</v>
      </c>
      <c r="EX6" s="1">
        <v>2</v>
      </c>
      <c r="EY6" s="1">
        <v>2</v>
      </c>
      <c r="EZ6" s="1">
        <v>2</v>
      </c>
      <c r="FA6" s="1">
        <v>2</v>
      </c>
      <c r="FB6" s="1">
        <v>2</v>
      </c>
      <c r="FC6" s="1">
        <v>2</v>
      </c>
      <c r="FD6" s="1">
        <v>2</v>
      </c>
      <c r="FE6" s="1">
        <v>2</v>
      </c>
      <c r="FF6" s="1">
        <v>2</v>
      </c>
      <c r="FG6" s="1">
        <v>2</v>
      </c>
      <c r="FH6" s="1">
        <v>2</v>
      </c>
      <c r="FI6" s="1">
        <v>2</v>
      </c>
      <c r="FJ6" s="1">
        <v>2</v>
      </c>
      <c r="FK6" s="1">
        <v>2</v>
      </c>
      <c r="FL6" s="1">
        <v>2</v>
      </c>
      <c r="FM6" s="1">
        <v>2</v>
      </c>
      <c r="FN6" s="1">
        <v>2</v>
      </c>
      <c r="FO6" s="1">
        <v>2</v>
      </c>
      <c r="FP6" s="1">
        <v>2</v>
      </c>
      <c r="FQ6" s="1">
        <v>2</v>
      </c>
      <c r="FR6" s="1">
        <v>2</v>
      </c>
      <c r="FS6" s="1">
        <v>2</v>
      </c>
      <c r="FT6" s="1">
        <v>2</v>
      </c>
      <c r="FU6" s="1">
        <v>2</v>
      </c>
      <c r="FV6" s="1">
        <v>2</v>
      </c>
      <c r="FW6" s="1">
        <v>2</v>
      </c>
      <c r="FX6" s="1">
        <v>2</v>
      </c>
      <c r="FY6" s="1">
        <v>2</v>
      </c>
      <c r="FZ6" s="1">
        <v>2</v>
      </c>
      <c r="GA6" s="1">
        <v>2</v>
      </c>
      <c r="GB6" s="1">
        <v>2</v>
      </c>
      <c r="GC6" s="1">
        <v>2</v>
      </c>
      <c r="GD6" s="1">
        <v>2</v>
      </c>
      <c r="GE6" s="1">
        <v>2</v>
      </c>
      <c r="GF6" s="1">
        <v>2</v>
      </c>
      <c r="GG6" s="1">
        <v>2</v>
      </c>
      <c r="GH6" s="1">
        <v>2</v>
      </c>
      <c r="GI6" s="1">
        <v>2</v>
      </c>
      <c r="GJ6" s="1">
        <v>2</v>
      </c>
      <c r="GK6" s="1">
        <v>2</v>
      </c>
      <c r="GL6" s="1">
        <v>2</v>
      </c>
      <c r="GM6" s="1">
        <v>2</v>
      </c>
      <c r="GN6" s="1">
        <v>2</v>
      </c>
      <c r="GO6" s="1">
        <v>2</v>
      </c>
      <c r="GP6" s="1">
        <v>2</v>
      </c>
      <c r="GQ6" s="1">
        <v>2</v>
      </c>
      <c r="GR6" s="1">
        <v>2</v>
      </c>
      <c r="GS6" s="1">
        <v>2</v>
      </c>
      <c r="GT6" s="1">
        <v>2</v>
      </c>
      <c r="GU6" s="1">
        <v>2</v>
      </c>
      <c r="GV6" s="1">
        <v>2</v>
      </c>
      <c r="GW6" s="1">
        <v>2</v>
      </c>
      <c r="GX6" s="1">
        <v>2</v>
      </c>
      <c r="GY6" s="1">
        <v>2</v>
      </c>
      <c r="GZ6" s="1">
        <v>2</v>
      </c>
      <c r="HA6" s="1">
        <v>2</v>
      </c>
      <c r="HB6" s="1">
        <v>2</v>
      </c>
      <c r="HC6" s="1">
        <v>2</v>
      </c>
      <c r="HD6" s="1">
        <v>2</v>
      </c>
      <c r="HE6" s="1">
        <v>2</v>
      </c>
      <c r="HF6" s="1">
        <v>2</v>
      </c>
      <c r="HG6" s="1">
        <v>2</v>
      </c>
      <c r="HH6" s="1">
        <v>2</v>
      </c>
      <c r="HI6" s="1">
        <v>2</v>
      </c>
      <c r="HJ6" s="1">
        <v>2</v>
      </c>
      <c r="HK6" s="1">
        <v>2</v>
      </c>
      <c r="HL6" s="1">
        <v>2</v>
      </c>
      <c r="HM6" s="1">
        <v>2</v>
      </c>
      <c r="HN6" s="1">
        <v>2</v>
      </c>
      <c r="HO6" s="1">
        <v>2</v>
      </c>
      <c r="HP6" s="1">
        <v>2</v>
      </c>
      <c r="HQ6" s="1">
        <v>2</v>
      </c>
      <c r="HR6" s="1">
        <v>2</v>
      </c>
      <c r="HS6" s="1">
        <v>2</v>
      </c>
      <c r="HT6" s="1">
        <v>2</v>
      </c>
      <c r="HU6" s="1">
        <v>2</v>
      </c>
      <c r="HV6" s="1">
        <v>2</v>
      </c>
      <c r="HW6" s="1">
        <v>2</v>
      </c>
      <c r="HX6" s="1">
        <v>2</v>
      </c>
      <c r="HY6" s="1">
        <v>2</v>
      </c>
      <c r="HZ6" s="1">
        <v>2</v>
      </c>
      <c r="IA6" s="1">
        <v>2</v>
      </c>
      <c r="IB6" s="1">
        <v>2</v>
      </c>
      <c r="IC6" s="1">
        <v>2</v>
      </c>
      <c r="ID6" s="1">
        <v>2</v>
      </c>
      <c r="IE6" s="1">
        <v>2</v>
      </c>
      <c r="IF6" s="1">
        <v>2</v>
      </c>
      <c r="IG6" s="1">
        <v>2</v>
      </c>
      <c r="IH6" s="1">
        <v>2</v>
      </c>
      <c r="II6" s="1">
        <v>2</v>
      </c>
      <c r="IJ6" s="1">
        <v>2</v>
      </c>
      <c r="IK6" s="1">
        <v>2</v>
      </c>
      <c r="IL6" s="1">
        <v>2</v>
      </c>
      <c r="IM6" s="1">
        <v>2</v>
      </c>
      <c r="IN6" s="1">
        <v>2</v>
      </c>
      <c r="IO6" s="1">
        <v>2</v>
      </c>
      <c r="IP6" s="1">
        <v>2</v>
      </c>
      <c r="IQ6" s="1">
        <v>2</v>
      </c>
    </row>
    <row r="7" spans="1:251" s="6" customFormat="1">
      <c r="A7" s="5" t="s">
        <v>255</v>
      </c>
      <c r="B7" s="6">
        <v>42036</v>
      </c>
      <c r="C7" s="6">
        <v>42036</v>
      </c>
      <c r="D7" s="6">
        <v>42036</v>
      </c>
      <c r="E7" s="6">
        <v>42036</v>
      </c>
      <c r="F7" s="6">
        <v>42036</v>
      </c>
      <c r="G7" s="6">
        <v>42036</v>
      </c>
      <c r="H7" s="6">
        <v>42036</v>
      </c>
      <c r="I7" s="6">
        <v>42036</v>
      </c>
      <c r="J7" s="6">
        <v>42036</v>
      </c>
      <c r="K7" s="6">
        <v>42036</v>
      </c>
      <c r="L7" s="6">
        <v>42036</v>
      </c>
      <c r="M7" s="6">
        <v>42036</v>
      </c>
      <c r="N7" s="6">
        <v>42036</v>
      </c>
      <c r="O7" s="6">
        <v>42036</v>
      </c>
      <c r="P7" s="6">
        <v>42036</v>
      </c>
      <c r="Q7" s="6">
        <v>42036</v>
      </c>
      <c r="R7" s="6">
        <v>42036</v>
      </c>
      <c r="S7" s="6">
        <v>42036</v>
      </c>
      <c r="T7" s="6">
        <v>42036</v>
      </c>
      <c r="U7" s="6">
        <v>42036</v>
      </c>
      <c r="V7" s="6">
        <v>42036</v>
      </c>
      <c r="W7" s="6">
        <v>42036</v>
      </c>
      <c r="X7" s="6">
        <v>42036</v>
      </c>
      <c r="Y7" s="6">
        <v>42036</v>
      </c>
      <c r="Z7" s="6">
        <v>42036</v>
      </c>
      <c r="AA7" s="6">
        <v>42036</v>
      </c>
      <c r="AB7" s="6">
        <v>42036</v>
      </c>
      <c r="AC7" s="6">
        <v>42036</v>
      </c>
      <c r="AD7" s="6">
        <v>42036</v>
      </c>
      <c r="AE7" s="6">
        <v>42036</v>
      </c>
      <c r="AF7" s="6">
        <v>42036</v>
      </c>
      <c r="AG7" s="6">
        <v>42036</v>
      </c>
      <c r="AH7" s="6">
        <v>42036</v>
      </c>
      <c r="AI7" s="6">
        <v>42036</v>
      </c>
      <c r="AJ7" s="6">
        <v>42036</v>
      </c>
      <c r="AK7" s="6">
        <v>42036</v>
      </c>
      <c r="AL7" s="6">
        <v>42036</v>
      </c>
      <c r="AM7" s="6">
        <v>42036</v>
      </c>
      <c r="AN7" s="6">
        <v>42036</v>
      </c>
      <c r="AO7" s="6">
        <v>42036</v>
      </c>
      <c r="AP7" s="6">
        <v>42036</v>
      </c>
      <c r="AQ7" s="6">
        <v>42036</v>
      </c>
      <c r="AR7" s="6">
        <v>42036</v>
      </c>
      <c r="AS7" s="6">
        <v>42036</v>
      </c>
      <c r="AT7" s="6">
        <v>42036</v>
      </c>
      <c r="AU7" s="6">
        <v>42036</v>
      </c>
      <c r="AV7" s="6">
        <v>42036</v>
      </c>
      <c r="AW7" s="6">
        <v>42036</v>
      </c>
      <c r="AX7" s="6">
        <v>42036</v>
      </c>
      <c r="AY7" s="6">
        <v>42036</v>
      </c>
      <c r="AZ7" s="6">
        <v>42036</v>
      </c>
      <c r="BA7" s="6">
        <v>42036</v>
      </c>
      <c r="BB7" s="6">
        <v>42036</v>
      </c>
      <c r="BC7" s="6">
        <v>42036</v>
      </c>
      <c r="BD7" s="6">
        <v>42036</v>
      </c>
      <c r="BE7" s="6">
        <v>42036</v>
      </c>
      <c r="BF7" s="6">
        <v>42036</v>
      </c>
      <c r="BG7" s="6">
        <v>42036</v>
      </c>
      <c r="BH7" s="6">
        <v>42036</v>
      </c>
      <c r="BI7" s="6">
        <v>42036</v>
      </c>
      <c r="BJ7" s="6">
        <v>42036</v>
      </c>
      <c r="BK7" s="6">
        <v>42036</v>
      </c>
      <c r="BL7" s="6">
        <v>42036</v>
      </c>
      <c r="BM7" s="6">
        <v>42036</v>
      </c>
      <c r="BN7" s="6">
        <v>42036</v>
      </c>
      <c r="BO7" s="6">
        <v>42036</v>
      </c>
      <c r="BP7" s="6">
        <v>42036</v>
      </c>
      <c r="BQ7" s="6">
        <v>42036</v>
      </c>
      <c r="BR7" s="6">
        <v>42036</v>
      </c>
      <c r="BS7" s="6">
        <v>42036</v>
      </c>
      <c r="BT7" s="6">
        <v>42036</v>
      </c>
      <c r="BU7" s="6">
        <v>42036</v>
      </c>
      <c r="BV7" s="6">
        <v>42036</v>
      </c>
      <c r="BW7" s="6">
        <v>42036</v>
      </c>
      <c r="BX7" s="6">
        <v>42036</v>
      </c>
      <c r="BY7" s="6">
        <v>42036</v>
      </c>
      <c r="BZ7" s="6">
        <v>42036</v>
      </c>
      <c r="CA7" s="6">
        <v>42036</v>
      </c>
      <c r="CB7" s="6">
        <v>42036</v>
      </c>
      <c r="CC7" s="6">
        <v>42036</v>
      </c>
      <c r="CD7" s="6">
        <v>42036</v>
      </c>
      <c r="CE7" s="6">
        <v>42036</v>
      </c>
      <c r="CF7" s="6">
        <v>42036</v>
      </c>
      <c r="CG7" s="6">
        <v>42036</v>
      </c>
      <c r="CH7" s="6">
        <v>42036</v>
      </c>
      <c r="CI7" s="6">
        <v>42036</v>
      </c>
      <c r="CJ7" s="6">
        <v>42036</v>
      </c>
      <c r="CK7" s="6">
        <v>42036</v>
      </c>
      <c r="CL7" s="6">
        <v>42036</v>
      </c>
      <c r="CM7" s="6">
        <v>42036</v>
      </c>
      <c r="CN7" s="6">
        <v>42036</v>
      </c>
      <c r="CO7" s="6">
        <v>42036</v>
      </c>
      <c r="CP7" s="6">
        <v>42036</v>
      </c>
      <c r="CQ7" s="6">
        <v>42036</v>
      </c>
      <c r="CR7" s="6">
        <v>42036</v>
      </c>
      <c r="CS7" s="6">
        <v>42036</v>
      </c>
      <c r="CT7" s="6">
        <v>42036</v>
      </c>
      <c r="CU7" s="6">
        <v>42036</v>
      </c>
      <c r="CV7" s="6">
        <v>42036</v>
      </c>
      <c r="CW7" s="6">
        <v>42036</v>
      </c>
      <c r="CX7" s="6">
        <v>42036</v>
      </c>
      <c r="CY7" s="6">
        <v>42036</v>
      </c>
      <c r="CZ7" s="6">
        <v>42036</v>
      </c>
      <c r="DA7" s="6">
        <v>42036</v>
      </c>
      <c r="DB7" s="6">
        <v>42036</v>
      </c>
      <c r="DC7" s="6">
        <v>42036</v>
      </c>
      <c r="DD7" s="6">
        <v>42036</v>
      </c>
      <c r="DE7" s="6">
        <v>42036</v>
      </c>
      <c r="DF7" s="6">
        <v>42036</v>
      </c>
      <c r="DG7" s="6">
        <v>42036</v>
      </c>
      <c r="DH7" s="6">
        <v>42036</v>
      </c>
      <c r="DI7" s="6">
        <v>42036</v>
      </c>
      <c r="DJ7" s="6">
        <v>42036</v>
      </c>
      <c r="DK7" s="6">
        <v>42036</v>
      </c>
      <c r="DL7" s="6">
        <v>42036</v>
      </c>
      <c r="DM7" s="6">
        <v>42036</v>
      </c>
      <c r="DN7" s="6">
        <v>42036</v>
      </c>
      <c r="DO7" s="6">
        <v>42036</v>
      </c>
      <c r="DP7" s="6">
        <v>42036</v>
      </c>
      <c r="DQ7" s="6">
        <v>42036</v>
      </c>
      <c r="DR7" s="6">
        <v>42036</v>
      </c>
      <c r="DS7" s="6">
        <v>42036</v>
      </c>
      <c r="DT7" s="6">
        <v>42036</v>
      </c>
      <c r="DU7" s="6">
        <v>42036</v>
      </c>
      <c r="DV7" s="6">
        <v>42036</v>
      </c>
      <c r="DW7" s="6">
        <v>42036</v>
      </c>
      <c r="DX7" s="6">
        <v>42036</v>
      </c>
      <c r="DY7" s="6">
        <v>42036</v>
      </c>
      <c r="DZ7" s="6">
        <v>42036</v>
      </c>
      <c r="EA7" s="6">
        <v>42036</v>
      </c>
      <c r="EB7" s="6">
        <v>42036</v>
      </c>
      <c r="EC7" s="6">
        <v>42036</v>
      </c>
      <c r="ED7" s="6">
        <v>42036</v>
      </c>
      <c r="EE7" s="6">
        <v>42036</v>
      </c>
      <c r="EF7" s="6">
        <v>42036</v>
      </c>
      <c r="EG7" s="6">
        <v>42036</v>
      </c>
      <c r="EH7" s="6">
        <v>42036</v>
      </c>
      <c r="EI7" s="6">
        <v>42036</v>
      </c>
      <c r="EJ7" s="6">
        <v>42036</v>
      </c>
      <c r="EK7" s="6">
        <v>42036</v>
      </c>
      <c r="EL7" s="6">
        <v>42036</v>
      </c>
      <c r="EM7" s="6">
        <v>42036</v>
      </c>
      <c r="EN7" s="6">
        <v>42036</v>
      </c>
      <c r="EO7" s="6">
        <v>42036</v>
      </c>
      <c r="EP7" s="6">
        <v>42036</v>
      </c>
      <c r="EQ7" s="6">
        <v>42036</v>
      </c>
      <c r="ER7" s="6">
        <v>42036</v>
      </c>
      <c r="ES7" s="6">
        <v>42036</v>
      </c>
      <c r="ET7" s="6">
        <v>42036</v>
      </c>
      <c r="EU7" s="6">
        <v>42036</v>
      </c>
      <c r="EV7" s="6">
        <v>42036</v>
      </c>
      <c r="EW7" s="6">
        <v>42036</v>
      </c>
      <c r="EX7" s="6">
        <v>42036</v>
      </c>
      <c r="EY7" s="6">
        <v>42036</v>
      </c>
      <c r="EZ7" s="6">
        <v>42036</v>
      </c>
      <c r="FA7" s="6">
        <v>42036</v>
      </c>
      <c r="FB7" s="6">
        <v>42036</v>
      </c>
      <c r="FC7" s="6">
        <v>42036</v>
      </c>
      <c r="FD7" s="6">
        <v>42036</v>
      </c>
      <c r="FE7" s="6">
        <v>42036</v>
      </c>
      <c r="FF7" s="6">
        <v>42036</v>
      </c>
      <c r="FG7" s="6">
        <v>42036</v>
      </c>
      <c r="FH7" s="6">
        <v>42036</v>
      </c>
      <c r="FI7" s="6">
        <v>42036</v>
      </c>
      <c r="FJ7" s="6">
        <v>42036</v>
      </c>
      <c r="FK7" s="6">
        <v>42036</v>
      </c>
      <c r="FL7" s="6">
        <v>42036</v>
      </c>
      <c r="FM7" s="6">
        <v>42036</v>
      </c>
      <c r="FN7" s="6">
        <v>42036</v>
      </c>
      <c r="FO7" s="6">
        <v>42036</v>
      </c>
      <c r="FP7" s="6">
        <v>42036</v>
      </c>
      <c r="FQ7" s="6">
        <v>42036</v>
      </c>
      <c r="FR7" s="6">
        <v>42036</v>
      </c>
      <c r="FS7" s="6">
        <v>42036</v>
      </c>
      <c r="FT7" s="6">
        <v>42036</v>
      </c>
      <c r="FU7" s="6">
        <v>42036</v>
      </c>
      <c r="FV7" s="6">
        <v>42036</v>
      </c>
      <c r="FW7" s="6">
        <v>42036</v>
      </c>
      <c r="FX7" s="6">
        <v>42036</v>
      </c>
      <c r="FY7" s="6">
        <v>42036</v>
      </c>
      <c r="FZ7" s="6">
        <v>42036</v>
      </c>
      <c r="GA7" s="6">
        <v>42036</v>
      </c>
      <c r="GB7" s="6">
        <v>42036</v>
      </c>
      <c r="GC7" s="6">
        <v>42036</v>
      </c>
      <c r="GD7" s="6">
        <v>42036</v>
      </c>
      <c r="GE7" s="6">
        <v>42036</v>
      </c>
      <c r="GF7" s="6">
        <v>42036</v>
      </c>
      <c r="GG7" s="6">
        <v>42036</v>
      </c>
      <c r="GH7" s="6">
        <v>42036</v>
      </c>
      <c r="GI7" s="6">
        <v>42036</v>
      </c>
      <c r="GJ7" s="6">
        <v>42036</v>
      </c>
      <c r="GK7" s="6">
        <v>42036</v>
      </c>
      <c r="GL7" s="6">
        <v>42036</v>
      </c>
      <c r="GM7" s="6">
        <v>42036</v>
      </c>
      <c r="GN7" s="6">
        <v>42036</v>
      </c>
      <c r="GO7" s="6">
        <v>42036</v>
      </c>
      <c r="GP7" s="6">
        <v>42036</v>
      </c>
      <c r="GQ7" s="6">
        <v>42036</v>
      </c>
      <c r="GR7" s="6">
        <v>42036</v>
      </c>
      <c r="GS7" s="6">
        <v>42036</v>
      </c>
      <c r="GT7" s="6">
        <v>42036</v>
      </c>
      <c r="GU7" s="6">
        <v>42036</v>
      </c>
      <c r="GV7" s="6">
        <v>42036</v>
      </c>
      <c r="GW7" s="6">
        <v>42036</v>
      </c>
      <c r="GX7" s="6">
        <v>42036</v>
      </c>
      <c r="GY7" s="6">
        <v>42036</v>
      </c>
      <c r="GZ7" s="6">
        <v>42036</v>
      </c>
      <c r="HA7" s="6">
        <v>42036</v>
      </c>
      <c r="HB7" s="6">
        <v>42036</v>
      </c>
      <c r="HC7" s="6">
        <v>42036</v>
      </c>
      <c r="HD7" s="6">
        <v>42036</v>
      </c>
      <c r="HE7" s="6">
        <v>42036</v>
      </c>
      <c r="HF7" s="6">
        <v>42036</v>
      </c>
      <c r="HG7" s="6">
        <v>42036</v>
      </c>
      <c r="HH7" s="6">
        <v>42036</v>
      </c>
      <c r="HI7" s="6">
        <v>42036</v>
      </c>
      <c r="HJ7" s="6">
        <v>42036</v>
      </c>
      <c r="HK7" s="6">
        <v>42036</v>
      </c>
      <c r="HL7" s="6">
        <v>42036</v>
      </c>
      <c r="HM7" s="6">
        <v>42036</v>
      </c>
      <c r="HN7" s="6">
        <v>42036</v>
      </c>
      <c r="HO7" s="6">
        <v>42036</v>
      </c>
      <c r="HP7" s="6">
        <v>42036</v>
      </c>
      <c r="HQ7" s="6">
        <v>42036</v>
      </c>
      <c r="HR7" s="6">
        <v>42036</v>
      </c>
      <c r="HS7" s="6">
        <v>42036</v>
      </c>
      <c r="HT7" s="6">
        <v>42036</v>
      </c>
      <c r="HU7" s="6">
        <v>42036</v>
      </c>
      <c r="HV7" s="6">
        <v>42036</v>
      </c>
      <c r="HW7" s="6">
        <v>42036</v>
      </c>
      <c r="HX7" s="6">
        <v>42036</v>
      </c>
      <c r="HY7" s="6">
        <v>42036</v>
      </c>
      <c r="HZ7" s="6">
        <v>42036</v>
      </c>
      <c r="IA7" s="6">
        <v>42036</v>
      </c>
      <c r="IB7" s="6">
        <v>42036</v>
      </c>
      <c r="IC7" s="6">
        <v>42036</v>
      </c>
      <c r="ID7" s="6">
        <v>42036</v>
      </c>
      <c r="IE7" s="6">
        <v>42036</v>
      </c>
      <c r="IF7" s="6">
        <v>42036</v>
      </c>
      <c r="IG7" s="6">
        <v>42036</v>
      </c>
      <c r="IH7" s="6">
        <v>42036</v>
      </c>
      <c r="II7" s="6">
        <v>42036</v>
      </c>
      <c r="IJ7" s="6">
        <v>42036</v>
      </c>
      <c r="IK7" s="6">
        <v>42036</v>
      </c>
      <c r="IL7" s="6">
        <v>42036</v>
      </c>
      <c r="IM7" s="6">
        <v>42036</v>
      </c>
      <c r="IN7" s="6">
        <v>42036</v>
      </c>
      <c r="IO7" s="6">
        <v>42036</v>
      </c>
      <c r="IP7" s="6">
        <v>42036</v>
      </c>
      <c r="IQ7" s="6">
        <v>42036</v>
      </c>
    </row>
    <row r="8" spans="1:251" s="6" customFormat="1">
      <c r="A8" s="5" t="s">
        <v>256</v>
      </c>
      <c r="B8" s="6">
        <v>44958</v>
      </c>
      <c r="C8" s="6">
        <v>44958</v>
      </c>
      <c r="D8" s="6">
        <v>44958</v>
      </c>
      <c r="E8" s="6">
        <v>44958</v>
      </c>
      <c r="F8" s="6">
        <v>44958</v>
      </c>
      <c r="G8" s="6">
        <v>44958</v>
      </c>
      <c r="H8" s="6">
        <v>44958</v>
      </c>
      <c r="I8" s="6">
        <v>44958</v>
      </c>
      <c r="J8" s="6">
        <v>44958</v>
      </c>
      <c r="K8" s="6">
        <v>44958</v>
      </c>
      <c r="L8" s="6">
        <v>44958</v>
      </c>
      <c r="M8" s="6">
        <v>44958</v>
      </c>
      <c r="N8" s="6">
        <v>44958</v>
      </c>
      <c r="O8" s="6">
        <v>44958</v>
      </c>
      <c r="P8" s="6">
        <v>44958</v>
      </c>
      <c r="Q8" s="6">
        <v>44958</v>
      </c>
      <c r="R8" s="6">
        <v>44958</v>
      </c>
      <c r="S8" s="6">
        <v>44958</v>
      </c>
      <c r="T8" s="6">
        <v>44958</v>
      </c>
      <c r="U8" s="6">
        <v>44958</v>
      </c>
      <c r="V8" s="6">
        <v>44958</v>
      </c>
      <c r="W8" s="6">
        <v>44958</v>
      </c>
      <c r="X8" s="6">
        <v>44958</v>
      </c>
      <c r="Y8" s="6">
        <v>44958</v>
      </c>
      <c r="Z8" s="6">
        <v>44958</v>
      </c>
      <c r="AA8" s="6">
        <v>44958</v>
      </c>
      <c r="AB8" s="6">
        <v>44958</v>
      </c>
      <c r="AC8" s="6">
        <v>44958</v>
      </c>
      <c r="AD8" s="6">
        <v>44958</v>
      </c>
      <c r="AE8" s="6">
        <v>44958</v>
      </c>
      <c r="AF8" s="6">
        <v>44958</v>
      </c>
      <c r="AG8" s="6">
        <v>44958</v>
      </c>
      <c r="AH8" s="6">
        <v>44958</v>
      </c>
      <c r="AI8" s="6">
        <v>44958</v>
      </c>
      <c r="AJ8" s="6">
        <v>44958</v>
      </c>
      <c r="AK8" s="6">
        <v>44958</v>
      </c>
      <c r="AL8" s="6">
        <v>44958</v>
      </c>
      <c r="AM8" s="6">
        <v>44958</v>
      </c>
      <c r="AN8" s="6">
        <v>44958</v>
      </c>
      <c r="AO8" s="6">
        <v>44958</v>
      </c>
      <c r="AP8" s="6">
        <v>44958</v>
      </c>
      <c r="AQ8" s="6">
        <v>44958</v>
      </c>
      <c r="AR8" s="6">
        <v>44958</v>
      </c>
      <c r="AS8" s="6">
        <v>44958</v>
      </c>
      <c r="AT8" s="6">
        <v>44958</v>
      </c>
      <c r="AU8" s="6">
        <v>44958</v>
      </c>
      <c r="AV8" s="6">
        <v>44958</v>
      </c>
      <c r="AW8" s="6">
        <v>44958</v>
      </c>
      <c r="AX8" s="6">
        <v>44958</v>
      </c>
      <c r="AY8" s="6">
        <v>44958</v>
      </c>
      <c r="AZ8" s="6">
        <v>44958</v>
      </c>
      <c r="BA8" s="6">
        <v>44958</v>
      </c>
      <c r="BB8" s="6">
        <v>44958</v>
      </c>
      <c r="BC8" s="6">
        <v>44958</v>
      </c>
      <c r="BD8" s="6">
        <v>44958</v>
      </c>
      <c r="BE8" s="6">
        <v>44958</v>
      </c>
      <c r="BF8" s="6">
        <v>44958</v>
      </c>
      <c r="BG8" s="6">
        <v>44958</v>
      </c>
      <c r="BH8" s="6">
        <v>44958</v>
      </c>
      <c r="BI8" s="6">
        <v>44958</v>
      </c>
      <c r="BJ8" s="6">
        <v>44958</v>
      </c>
      <c r="BK8" s="6">
        <v>44958</v>
      </c>
      <c r="BL8" s="6">
        <v>44958</v>
      </c>
      <c r="BM8" s="6">
        <v>44958</v>
      </c>
      <c r="BN8" s="6">
        <v>44958</v>
      </c>
      <c r="BO8" s="6">
        <v>44958</v>
      </c>
      <c r="BP8" s="6">
        <v>44958</v>
      </c>
      <c r="BQ8" s="6">
        <v>44958</v>
      </c>
      <c r="BR8" s="6">
        <v>44958</v>
      </c>
      <c r="BS8" s="6">
        <v>44958</v>
      </c>
      <c r="BT8" s="6">
        <v>44958</v>
      </c>
      <c r="BU8" s="6">
        <v>44958</v>
      </c>
      <c r="BV8" s="6">
        <v>44958</v>
      </c>
      <c r="BW8" s="6">
        <v>44958</v>
      </c>
      <c r="BX8" s="6">
        <v>44958</v>
      </c>
      <c r="BY8" s="6">
        <v>44958</v>
      </c>
      <c r="BZ8" s="6">
        <v>44958</v>
      </c>
      <c r="CA8" s="6">
        <v>44958</v>
      </c>
      <c r="CB8" s="6">
        <v>44958</v>
      </c>
      <c r="CC8" s="6">
        <v>44958</v>
      </c>
      <c r="CD8" s="6">
        <v>44958</v>
      </c>
      <c r="CE8" s="6">
        <v>44958</v>
      </c>
      <c r="CF8" s="6">
        <v>44958</v>
      </c>
      <c r="CG8" s="6">
        <v>44958</v>
      </c>
      <c r="CH8" s="6">
        <v>44958</v>
      </c>
      <c r="CI8" s="6">
        <v>44958</v>
      </c>
      <c r="CJ8" s="6">
        <v>44958</v>
      </c>
      <c r="CK8" s="6">
        <v>44958</v>
      </c>
      <c r="CL8" s="6">
        <v>44958</v>
      </c>
      <c r="CM8" s="6">
        <v>44958</v>
      </c>
      <c r="CN8" s="6">
        <v>44958</v>
      </c>
      <c r="CO8" s="6">
        <v>44958</v>
      </c>
      <c r="CP8" s="6">
        <v>44958</v>
      </c>
      <c r="CQ8" s="6">
        <v>44958</v>
      </c>
      <c r="CR8" s="6">
        <v>44958</v>
      </c>
      <c r="CS8" s="6">
        <v>44958</v>
      </c>
      <c r="CT8" s="6">
        <v>44958</v>
      </c>
      <c r="CU8" s="6">
        <v>44958</v>
      </c>
      <c r="CV8" s="6">
        <v>44958</v>
      </c>
      <c r="CW8" s="6">
        <v>44958</v>
      </c>
      <c r="CX8" s="6">
        <v>44958</v>
      </c>
      <c r="CY8" s="6">
        <v>44958</v>
      </c>
      <c r="CZ8" s="6">
        <v>44958</v>
      </c>
      <c r="DA8" s="6">
        <v>44958</v>
      </c>
      <c r="DB8" s="6">
        <v>44958</v>
      </c>
      <c r="DC8" s="6">
        <v>44958</v>
      </c>
      <c r="DD8" s="6">
        <v>44958</v>
      </c>
      <c r="DE8" s="6">
        <v>44958</v>
      </c>
      <c r="DF8" s="6">
        <v>44958</v>
      </c>
      <c r="DG8" s="6">
        <v>44958</v>
      </c>
      <c r="DH8" s="6">
        <v>44958</v>
      </c>
      <c r="DI8" s="6">
        <v>44958</v>
      </c>
      <c r="DJ8" s="6">
        <v>44958</v>
      </c>
      <c r="DK8" s="6">
        <v>44958</v>
      </c>
      <c r="DL8" s="6">
        <v>44958</v>
      </c>
      <c r="DM8" s="6">
        <v>44958</v>
      </c>
      <c r="DN8" s="6">
        <v>44958</v>
      </c>
      <c r="DO8" s="6">
        <v>44958</v>
      </c>
      <c r="DP8" s="6">
        <v>44958</v>
      </c>
      <c r="DQ8" s="6">
        <v>44958</v>
      </c>
      <c r="DR8" s="6">
        <v>44958</v>
      </c>
      <c r="DS8" s="6">
        <v>44958</v>
      </c>
      <c r="DT8" s="6">
        <v>44958</v>
      </c>
      <c r="DU8" s="6">
        <v>44958</v>
      </c>
      <c r="DV8" s="6">
        <v>44958</v>
      </c>
      <c r="DW8" s="6">
        <v>44958</v>
      </c>
      <c r="DX8" s="6">
        <v>44958</v>
      </c>
      <c r="DY8" s="6">
        <v>44958</v>
      </c>
      <c r="DZ8" s="6">
        <v>44958</v>
      </c>
      <c r="EA8" s="6">
        <v>44958</v>
      </c>
      <c r="EB8" s="6">
        <v>44958</v>
      </c>
      <c r="EC8" s="6">
        <v>44958</v>
      </c>
      <c r="ED8" s="6">
        <v>44958</v>
      </c>
      <c r="EE8" s="6">
        <v>44958</v>
      </c>
      <c r="EF8" s="6">
        <v>44958</v>
      </c>
      <c r="EG8" s="6">
        <v>44958</v>
      </c>
      <c r="EH8" s="6">
        <v>44958</v>
      </c>
      <c r="EI8" s="6">
        <v>44958</v>
      </c>
      <c r="EJ8" s="6">
        <v>44958</v>
      </c>
      <c r="EK8" s="6">
        <v>44958</v>
      </c>
      <c r="EL8" s="6">
        <v>44958</v>
      </c>
      <c r="EM8" s="6">
        <v>44958</v>
      </c>
      <c r="EN8" s="6">
        <v>44958</v>
      </c>
      <c r="EO8" s="6">
        <v>44958</v>
      </c>
      <c r="EP8" s="6">
        <v>44958</v>
      </c>
      <c r="EQ8" s="6">
        <v>44958</v>
      </c>
      <c r="ER8" s="6">
        <v>44958</v>
      </c>
      <c r="ES8" s="6">
        <v>44958</v>
      </c>
      <c r="ET8" s="6">
        <v>44958</v>
      </c>
      <c r="EU8" s="6">
        <v>44958</v>
      </c>
      <c r="EV8" s="6">
        <v>44958</v>
      </c>
      <c r="EW8" s="6">
        <v>44958</v>
      </c>
      <c r="EX8" s="6">
        <v>44958</v>
      </c>
      <c r="EY8" s="6">
        <v>44958</v>
      </c>
      <c r="EZ8" s="6">
        <v>44958</v>
      </c>
      <c r="FA8" s="6">
        <v>44958</v>
      </c>
      <c r="FB8" s="6">
        <v>44958</v>
      </c>
      <c r="FC8" s="6">
        <v>44958</v>
      </c>
      <c r="FD8" s="6">
        <v>44958</v>
      </c>
      <c r="FE8" s="6">
        <v>44958</v>
      </c>
      <c r="FF8" s="6">
        <v>44958</v>
      </c>
      <c r="FG8" s="6">
        <v>44958</v>
      </c>
      <c r="FH8" s="6">
        <v>44958</v>
      </c>
      <c r="FI8" s="6">
        <v>44958</v>
      </c>
      <c r="FJ8" s="6">
        <v>44958</v>
      </c>
      <c r="FK8" s="6">
        <v>44958</v>
      </c>
      <c r="FL8" s="6">
        <v>44958</v>
      </c>
      <c r="FM8" s="6">
        <v>44958</v>
      </c>
      <c r="FN8" s="6">
        <v>44958</v>
      </c>
      <c r="FO8" s="6">
        <v>44958</v>
      </c>
      <c r="FP8" s="6">
        <v>44958</v>
      </c>
      <c r="FQ8" s="6">
        <v>44958</v>
      </c>
      <c r="FR8" s="6">
        <v>44958</v>
      </c>
      <c r="FS8" s="6">
        <v>44958</v>
      </c>
      <c r="FT8" s="6">
        <v>44958</v>
      </c>
      <c r="FU8" s="6">
        <v>44958</v>
      </c>
      <c r="FV8" s="6">
        <v>44958</v>
      </c>
      <c r="FW8" s="6">
        <v>44958</v>
      </c>
      <c r="FX8" s="6">
        <v>44958</v>
      </c>
      <c r="FY8" s="6">
        <v>44958</v>
      </c>
      <c r="FZ8" s="6">
        <v>44958</v>
      </c>
      <c r="GA8" s="6">
        <v>44958</v>
      </c>
      <c r="GB8" s="6">
        <v>44958</v>
      </c>
      <c r="GC8" s="6">
        <v>44958</v>
      </c>
      <c r="GD8" s="6">
        <v>44958</v>
      </c>
      <c r="GE8" s="6">
        <v>44958</v>
      </c>
      <c r="GF8" s="6">
        <v>44958</v>
      </c>
      <c r="GG8" s="6">
        <v>44958</v>
      </c>
      <c r="GH8" s="6">
        <v>44958</v>
      </c>
      <c r="GI8" s="6">
        <v>44958</v>
      </c>
      <c r="GJ8" s="6">
        <v>44958</v>
      </c>
      <c r="GK8" s="6">
        <v>44958</v>
      </c>
      <c r="GL8" s="6">
        <v>44958</v>
      </c>
      <c r="GM8" s="6">
        <v>44958</v>
      </c>
      <c r="GN8" s="6">
        <v>44958</v>
      </c>
      <c r="GO8" s="6">
        <v>44958</v>
      </c>
      <c r="GP8" s="6">
        <v>44958</v>
      </c>
      <c r="GQ8" s="6">
        <v>44958</v>
      </c>
      <c r="GR8" s="6">
        <v>44958</v>
      </c>
      <c r="GS8" s="6">
        <v>44958</v>
      </c>
      <c r="GT8" s="6">
        <v>44958</v>
      </c>
      <c r="GU8" s="6">
        <v>44958</v>
      </c>
      <c r="GV8" s="6">
        <v>44958</v>
      </c>
      <c r="GW8" s="6">
        <v>44958</v>
      </c>
      <c r="GX8" s="6">
        <v>44958</v>
      </c>
      <c r="GY8" s="6">
        <v>44958</v>
      </c>
      <c r="GZ8" s="6">
        <v>44958</v>
      </c>
      <c r="HA8" s="6">
        <v>44958</v>
      </c>
      <c r="HB8" s="6">
        <v>44958</v>
      </c>
      <c r="HC8" s="6">
        <v>44958</v>
      </c>
      <c r="HD8" s="6">
        <v>44958</v>
      </c>
      <c r="HE8" s="6">
        <v>44958</v>
      </c>
      <c r="HF8" s="6">
        <v>44958</v>
      </c>
      <c r="HG8" s="6">
        <v>44958</v>
      </c>
      <c r="HH8" s="6">
        <v>44958</v>
      </c>
      <c r="HI8" s="6">
        <v>44958</v>
      </c>
      <c r="HJ8" s="6">
        <v>44958</v>
      </c>
      <c r="HK8" s="6">
        <v>44958</v>
      </c>
      <c r="HL8" s="6">
        <v>44958</v>
      </c>
      <c r="HM8" s="6">
        <v>44958</v>
      </c>
      <c r="HN8" s="6">
        <v>44958</v>
      </c>
      <c r="HO8" s="6">
        <v>44958</v>
      </c>
      <c r="HP8" s="6">
        <v>44958</v>
      </c>
      <c r="HQ8" s="6">
        <v>44958</v>
      </c>
      <c r="HR8" s="6">
        <v>44958</v>
      </c>
      <c r="HS8" s="6">
        <v>44958</v>
      </c>
      <c r="HT8" s="6">
        <v>44958</v>
      </c>
      <c r="HU8" s="6">
        <v>44958</v>
      </c>
      <c r="HV8" s="6">
        <v>44958</v>
      </c>
      <c r="HW8" s="6">
        <v>44958</v>
      </c>
      <c r="HX8" s="6">
        <v>44958</v>
      </c>
      <c r="HY8" s="6">
        <v>44958</v>
      </c>
      <c r="HZ8" s="6">
        <v>44958</v>
      </c>
      <c r="IA8" s="6">
        <v>44958</v>
      </c>
      <c r="IB8" s="6">
        <v>44958</v>
      </c>
      <c r="IC8" s="6">
        <v>44958</v>
      </c>
      <c r="ID8" s="6">
        <v>44958</v>
      </c>
      <c r="IE8" s="6">
        <v>44958</v>
      </c>
      <c r="IF8" s="6">
        <v>44958</v>
      </c>
      <c r="IG8" s="6">
        <v>44958</v>
      </c>
      <c r="IH8" s="6">
        <v>44958</v>
      </c>
      <c r="II8" s="6">
        <v>44958</v>
      </c>
      <c r="IJ8" s="6">
        <v>44958</v>
      </c>
      <c r="IK8" s="6">
        <v>44958</v>
      </c>
      <c r="IL8" s="6">
        <v>44958</v>
      </c>
      <c r="IM8" s="6">
        <v>44958</v>
      </c>
      <c r="IN8" s="6">
        <v>44958</v>
      </c>
      <c r="IO8" s="6">
        <v>44958</v>
      </c>
      <c r="IP8" s="6">
        <v>44958</v>
      </c>
      <c r="IQ8" s="6">
        <v>44958</v>
      </c>
    </row>
    <row r="9" spans="1:251">
      <c r="A9" s="4" t="s">
        <v>257</v>
      </c>
      <c r="B9" s="1">
        <v>9</v>
      </c>
      <c r="C9" s="1">
        <v>9</v>
      </c>
      <c r="D9" s="1">
        <v>9</v>
      </c>
      <c r="E9" s="1">
        <v>9</v>
      </c>
      <c r="F9" s="1">
        <v>9</v>
      </c>
      <c r="G9" s="1">
        <v>9</v>
      </c>
      <c r="H9" s="1">
        <v>9</v>
      </c>
      <c r="I9" s="1">
        <v>9</v>
      </c>
      <c r="J9" s="1">
        <v>9</v>
      </c>
      <c r="K9" s="1">
        <v>9</v>
      </c>
      <c r="L9" s="1">
        <v>9</v>
      </c>
      <c r="M9" s="1">
        <v>9</v>
      </c>
      <c r="N9" s="1">
        <v>9</v>
      </c>
      <c r="O9" s="1">
        <v>9</v>
      </c>
      <c r="P9" s="1">
        <v>9</v>
      </c>
      <c r="Q9" s="1">
        <v>9</v>
      </c>
      <c r="R9" s="1">
        <v>9</v>
      </c>
      <c r="S9" s="1">
        <v>9</v>
      </c>
      <c r="T9" s="1">
        <v>9</v>
      </c>
      <c r="U9" s="1">
        <v>9</v>
      </c>
      <c r="V9" s="1">
        <v>9</v>
      </c>
      <c r="W9" s="1">
        <v>9</v>
      </c>
      <c r="X9" s="1">
        <v>9</v>
      </c>
      <c r="Y9" s="1">
        <v>9</v>
      </c>
      <c r="Z9" s="1">
        <v>9</v>
      </c>
      <c r="AA9" s="1">
        <v>9</v>
      </c>
      <c r="AB9" s="1">
        <v>9</v>
      </c>
      <c r="AC9" s="1">
        <v>9</v>
      </c>
      <c r="AD9" s="1">
        <v>9</v>
      </c>
      <c r="AE9" s="1">
        <v>9</v>
      </c>
      <c r="AF9" s="1">
        <v>9</v>
      </c>
      <c r="AG9" s="1">
        <v>9</v>
      </c>
      <c r="AH9" s="1">
        <v>9</v>
      </c>
      <c r="AI9" s="1">
        <v>9</v>
      </c>
      <c r="AJ9" s="1">
        <v>9</v>
      </c>
      <c r="AK9" s="1">
        <v>9</v>
      </c>
      <c r="AL9" s="1">
        <v>9</v>
      </c>
      <c r="AM9" s="1">
        <v>9</v>
      </c>
      <c r="AN9" s="1">
        <v>9</v>
      </c>
      <c r="AO9" s="1">
        <v>9</v>
      </c>
      <c r="AP9" s="1">
        <v>9</v>
      </c>
      <c r="AQ9" s="1">
        <v>9</v>
      </c>
      <c r="AR9" s="1">
        <v>9</v>
      </c>
      <c r="AS9" s="1">
        <v>9</v>
      </c>
      <c r="AT9" s="1">
        <v>9</v>
      </c>
      <c r="AU9" s="1">
        <v>9</v>
      </c>
      <c r="AV9" s="1">
        <v>9</v>
      </c>
      <c r="AW9" s="1">
        <v>9</v>
      </c>
      <c r="AX9" s="1">
        <v>9</v>
      </c>
      <c r="AY9" s="1">
        <v>9</v>
      </c>
      <c r="AZ9" s="1">
        <v>9</v>
      </c>
      <c r="BA9" s="1">
        <v>9</v>
      </c>
      <c r="BB9" s="1">
        <v>9</v>
      </c>
      <c r="BC9" s="1">
        <v>9</v>
      </c>
      <c r="BD9" s="1">
        <v>9</v>
      </c>
      <c r="BE9" s="1">
        <v>9</v>
      </c>
      <c r="BF9" s="1">
        <v>9</v>
      </c>
      <c r="BG9" s="1">
        <v>9</v>
      </c>
      <c r="BH9" s="1">
        <v>9</v>
      </c>
      <c r="BI9" s="1">
        <v>9</v>
      </c>
      <c r="BJ9" s="1">
        <v>9</v>
      </c>
      <c r="BK9" s="1">
        <v>9</v>
      </c>
      <c r="BL9" s="1">
        <v>9</v>
      </c>
      <c r="BM9" s="1">
        <v>9</v>
      </c>
      <c r="BN9" s="1">
        <v>9</v>
      </c>
      <c r="BO9" s="1">
        <v>9</v>
      </c>
      <c r="BP9" s="1">
        <v>9</v>
      </c>
      <c r="BQ9" s="1">
        <v>9</v>
      </c>
      <c r="BR9" s="1">
        <v>9</v>
      </c>
      <c r="BS9" s="1">
        <v>9</v>
      </c>
      <c r="BT9" s="1">
        <v>9</v>
      </c>
      <c r="BU9" s="1">
        <v>9</v>
      </c>
      <c r="BV9" s="1">
        <v>9</v>
      </c>
      <c r="BW9" s="1">
        <v>9</v>
      </c>
      <c r="BX9" s="1">
        <v>9</v>
      </c>
      <c r="BY9" s="1">
        <v>9</v>
      </c>
      <c r="BZ9" s="1">
        <v>9</v>
      </c>
      <c r="CA9" s="1">
        <v>9</v>
      </c>
      <c r="CB9" s="1">
        <v>9</v>
      </c>
      <c r="CC9" s="1">
        <v>9</v>
      </c>
      <c r="CD9" s="1">
        <v>9</v>
      </c>
      <c r="CE9" s="1">
        <v>9</v>
      </c>
      <c r="CF9" s="1">
        <v>9</v>
      </c>
      <c r="CG9" s="1">
        <v>9</v>
      </c>
      <c r="CH9" s="1">
        <v>9</v>
      </c>
      <c r="CI9" s="1">
        <v>9</v>
      </c>
      <c r="CJ9" s="1">
        <v>9</v>
      </c>
      <c r="CK9" s="1">
        <v>9</v>
      </c>
      <c r="CL9" s="1">
        <v>9</v>
      </c>
      <c r="CM9" s="1">
        <v>9</v>
      </c>
      <c r="CN9" s="1">
        <v>9</v>
      </c>
      <c r="CO9" s="1">
        <v>9</v>
      </c>
      <c r="CP9" s="1">
        <v>9</v>
      </c>
      <c r="CQ9" s="1">
        <v>9</v>
      </c>
      <c r="CR9" s="1">
        <v>9</v>
      </c>
      <c r="CS9" s="1">
        <v>9</v>
      </c>
      <c r="CT9" s="1">
        <v>9</v>
      </c>
      <c r="CU9" s="1">
        <v>9</v>
      </c>
      <c r="CV9" s="1">
        <v>9</v>
      </c>
      <c r="CW9" s="1">
        <v>9</v>
      </c>
      <c r="CX9" s="1">
        <v>9</v>
      </c>
      <c r="CY9" s="1">
        <v>9</v>
      </c>
      <c r="CZ9" s="1">
        <v>9</v>
      </c>
      <c r="DA9" s="1">
        <v>9</v>
      </c>
      <c r="DB9" s="1">
        <v>9</v>
      </c>
      <c r="DC9" s="1">
        <v>9</v>
      </c>
      <c r="DD9" s="1">
        <v>9</v>
      </c>
      <c r="DE9" s="1">
        <v>9</v>
      </c>
      <c r="DF9" s="1">
        <v>9</v>
      </c>
      <c r="DG9" s="1">
        <v>9</v>
      </c>
      <c r="DH9" s="1">
        <v>9</v>
      </c>
      <c r="DI9" s="1">
        <v>9</v>
      </c>
      <c r="DJ9" s="1">
        <v>9</v>
      </c>
      <c r="DK9" s="1">
        <v>9</v>
      </c>
      <c r="DL9" s="1">
        <v>9</v>
      </c>
      <c r="DM9" s="1">
        <v>9</v>
      </c>
      <c r="DN9" s="1">
        <v>9</v>
      </c>
      <c r="DO9" s="1">
        <v>9</v>
      </c>
      <c r="DP9" s="1">
        <v>9</v>
      </c>
      <c r="DQ9" s="1">
        <v>9</v>
      </c>
      <c r="DR9" s="1">
        <v>9</v>
      </c>
      <c r="DS9" s="1">
        <v>9</v>
      </c>
      <c r="DT9" s="1">
        <v>9</v>
      </c>
      <c r="DU9" s="1">
        <v>9</v>
      </c>
      <c r="DV9" s="1">
        <v>9</v>
      </c>
      <c r="DW9" s="1">
        <v>9</v>
      </c>
      <c r="DX9" s="1">
        <v>9</v>
      </c>
      <c r="DY9" s="1">
        <v>9</v>
      </c>
      <c r="DZ9" s="1">
        <v>9</v>
      </c>
      <c r="EA9" s="1">
        <v>9</v>
      </c>
      <c r="EB9" s="1">
        <v>9</v>
      </c>
      <c r="EC9" s="1">
        <v>9</v>
      </c>
      <c r="ED9" s="1">
        <v>9</v>
      </c>
      <c r="EE9" s="1">
        <v>9</v>
      </c>
      <c r="EF9" s="1">
        <v>9</v>
      </c>
      <c r="EG9" s="1">
        <v>9</v>
      </c>
      <c r="EH9" s="1">
        <v>9</v>
      </c>
      <c r="EI9" s="1">
        <v>9</v>
      </c>
      <c r="EJ9" s="1">
        <v>9</v>
      </c>
      <c r="EK9" s="1">
        <v>9</v>
      </c>
      <c r="EL9" s="1">
        <v>9</v>
      </c>
      <c r="EM9" s="1">
        <v>9</v>
      </c>
      <c r="EN9" s="1">
        <v>9</v>
      </c>
      <c r="EO9" s="1">
        <v>9</v>
      </c>
      <c r="EP9" s="1">
        <v>9</v>
      </c>
      <c r="EQ9" s="1">
        <v>9</v>
      </c>
      <c r="ER9" s="1">
        <v>9</v>
      </c>
      <c r="ES9" s="1">
        <v>9</v>
      </c>
      <c r="ET9" s="1">
        <v>9</v>
      </c>
      <c r="EU9" s="1">
        <v>9</v>
      </c>
      <c r="EV9" s="1">
        <v>9</v>
      </c>
      <c r="EW9" s="1">
        <v>9</v>
      </c>
      <c r="EX9" s="1">
        <v>9</v>
      </c>
      <c r="EY9" s="1">
        <v>9</v>
      </c>
      <c r="EZ9" s="1">
        <v>9</v>
      </c>
      <c r="FA9" s="1">
        <v>9</v>
      </c>
      <c r="FB9" s="1">
        <v>9</v>
      </c>
      <c r="FC9" s="1">
        <v>9</v>
      </c>
      <c r="FD9" s="1">
        <v>9</v>
      </c>
      <c r="FE9" s="1">
        <v>9</v>
      </c>
      <c r="FF9" s="1">
        <v>9</v>
      </c>
      <c r="FG9" s="1">
        <v>9</v>
      </c>
      <c r="FH9" s="1">
        <v>9</v>
      </c>
      <c r="FI9" s="1">
        <v>9</v>
      </c>
      <c r="FJ9" s="1">
        <v>9</v>
      </c>
      <c r="FK9" s="1">
        <v>9</v>
      </c>
      <c r="FL9" s="1">
        <v>9</v>
      </c>
      <c r="FM9" s="1">
        <v>9</v>
      </c>
      <c r="FN9" s="1">
        <v>9</v>
      </c>
      <c r="FO9" s="1">
        <v>9</v>
      </c>
      <c r="FP9" s="1">
        <v>9</v>
      </c>
      <c r="FQ9" s="1">
        <v>9</v>
      </c>
      <c r="FR9" s="1">
        <v>9</v>
      </c>
      <c r="FS9" s="1">
        <v>9</v>
      </c>
      <c r="FT9" s="1">
        <v>9</v>
      </c>
      <c r="FU9" s="1">
        <v>9</v>
      </c>
      <c r="FV9" s="1">
        <v>9</v>
      </c>
      <c r="FW9" s="1">
        <v>9</v>
      </c>
      <c r="FX9" s="1">
        <v>9</v>
      </c>
      <c r="FY9" s="1">
        <v>9</v>
      </c>
      <c r="FZ9" s="1">
        <v>9</v>
      </c>
      <c r="GA9" s="1">
        <v>9</v>
      </c>
      <c r="GB9" s="1">
        <v>9</v>
      </c>
      <c r="GC9" s="1">
        <v>9</v>
      </c>
      <c r="GD9" s="1">
        <v>9</v>
      </c>
      <c r="GE9" s="1">
        <v>9</v>
      </c>
      <c r="GF9" s="1">
        <v>9</v>
      </c>
      <c r="GG9" s="1">
        <v>9</v>
      </c>
      <c r="GH9" s="1">
        <v>9</v>
      </c>
      <c r="GI9" s="1">
        <v>9</v>
      </c>
      <c r="GJ9" s="1">
        <v>9</v>
      </c>
      <c r="GK9" s="1">
        <v>9</v>
      </c>
      <c r="GL9" s="1">
        <v>9</v>
      </c>
      <c r="GM9" s="1">
        <v>9</v>
      </c>
      <c r="GN9" s="1">
        <v>9</v>
      </c>
      <c r="GO9" s="1">
        <v>9</v>
      </c>
      <c r="GP9" s="1">
        <v>9</v>
      </c>
      <c r="GQ9" s="1">
        <v>9</v>
      </c>
      <c r="GR9" s="1">
        <v>9</v>
      </c>
      <c r="GS9" s="1">
        <v>9</v>
      </c>
      <c r="GT9" s="1">
        <v>9</v>
      </c>
      <c r="GU9" s="1">
        <v>9</v>
      </c>
      <c r="GV9" s="1">
        <v>9</v>
      </c>
      <c r="GW9" s="1">
        <v>9</v>
      </c>
      <c r="GX9" s="1">
        <v>9</v>
      </c>
      <c r="GY9" s="1">
        <v>9</v>
      </c>
      <c r="GZ9" s="1">
        <v>9</v>
      </c>
      <c r="HA9" s="1">
        <v>9</v>
      </c>
      <c r="HB9" s="1">
        <v>9</v>
      </c>
      <c r="HC9" s="1">
        <v>9</v>
      </c>
      <c r="HD9" s="1">
        <v>9</v>
      </c>
      <c r="HE9" s="1">
        <v>9</v>
      </c>
      <c r="HF9" s="1">
        <v>9</v>
      </c>
      <c r="HG9" s="1">
        <v>9</v>
      </c>
      <c r="HH9" s="1">
        <v>9</v>
      </c>
      <c r="HI9" s="1">
        <v>9</v>
      </c>
      <c r="HJ9" s="1">
        <v>9</v>
      </c>
      <c r="HK9" s="1">
        <v>9</v>
      </c>
      <c r="HL9" s="1">
        <v>9</v>
      </c>
      <c r="HM9" s="1">
        <v>9</v>
      </c>
      <c r="HN9" s="1">
        <v>9</v>
      </c>
      <c r="HO9" s="1">
        <v>9</v>
      </c>
      <c r="HP9" s="1">
        <v>9</v>
      </c>
      <c r="HQ9" s="1">
        <v>9</v>
      </c>
      <c r="HR9" s="1">
        <v>9</v>
      </c>
      <c r="HS9" s="1">
        <v>9</v>
      </c>
      <c r="HT9" s="1">
        <v>9</v>
      </c>
      <c r="HU9" s="1">
        <v>9</v>
      </c>
      <c r="HV9" s="1">
        <v>9</v>
      </c>
      <c r="HW9" s="1">
        <v>9</v>
      </c>
      <c r="HX9" s="1">
        <v>9</v>
      </c>
      <c r="HY9" s="1">
        <v>9</v>
      </c>
      <c r="HZ9" s="1">
        <v>9</v>
      </c>
      <c r="IA9" s="1">
        <v>9</v>
      </c>
      <c r="IB9" s="1">
        <v>9</v>
      </c>
      <c r="IC9" s="1">
        <v>9</v>
      </c>
      <c r="ID9" s="1">
        <v>9</v>
      </c>
      <c r="IE9" s="1">
        <v>9</v>
      </c>
      <c r="IF9" s="1">
        <v>9</v>
      </c>
      <c r="IG9" s="1">
        <v>9</v>
      </c>
      <c r="IH9" s="1">
        <v>9</v>
      </c>
      <c r="II9" s="1">
        <v>9</v>
      </c>
      <c r="IJ9" s="1">
        <v>9</v>
      </c>
      <c r="IK9" s="1">
        <v>9</v>
      </c>
      <c r="IL9" s="1">
        <v>9</v>
      </c>
      <c r="IM9" s="1">
        <v>9</v>
      </c>
      <c r="IN9" s="1">
        <v>9</v>
      </c>
      <c r="IO9" s="1">
        <v>9</v>
      </c>
      <c r="IP9" s="1">
        <v>9</v>
      </c>
      <c r="IQ9" s="1">
        <v>9</v>
      </c>
    </row>
    <row r="10" spans="1:251">
      <c r="A10" s="4" t="s">
        <v>258</v>
      </c>
      <c r="B10" s="8" t="s">
        <v>262</v>
      </c>
      <c r="C10" s="8" t="s">
        <v>263</v>
      </c>
      <c r="D10" s="8" t="s">
        <v>264</v>
      </c>
      <c r="E10" s="8" t="s">
        <v>265</v>
      </c>
      <c r="F10" s="8" t="s">
        <v>266</v>
      </c>
      <c r="G10" s="8" t="s">
        <v>267</v>
      </c>
      <c r="H10" s="8" t="s">
        <v>268</v>
      </c>
      <c r="I10" s="8" t="s">
        <v>269</v>
      </c>
      <c r="J10" s="8" t="s">
        <v>270</v>
      </c>
      <c r="K10" s="8" t="s">
        <v>271</v>
      </c>
      <c r="L10" s="8" t="s">
        <v>272</v>
      </c>
      <c r="M10" s="8" t="s">
        <v>273</v>
      </c>
      <c r="N10" s="8" t="s">
        <v>274</v>
      </c>
      <c r="O10" s="8" t="s">
        <v>275</v>
      </c>
      <c r="P10" s="8" t="s">
        <v>276</v>
      </c>
      <c r="Q10" s="8" t="s">
        <v>277</v>
      </c>
      <c r="R10" s="8" t="s">
        <v>278</v>
      </c>
      <c r="S10" s="8" t="s">
        <v>279</v>
      </c>
      <c r="T10" s="8" t="s">
        <v>280</v>
      </c>
      <c r="U10" s="8" t="s">
        <v>281</v>
      </c>
      <c r="V10" s="8" t="s">
        <v>282</v>
      </c>
      <c r="W10" s="8" t="s">
        <v>283</v>
      </c>
      <c r="X10" s="8" t="s">
        <v>284</v>
      </c>
      <c r="Y10" s="8" t="s">
        <v>285</v>
      </c>
      <c r="Z10" s="8" t="s">
        <v>286</v>
      </c>
      <c r="AA10" s="8" t="s">
        <v>287</v>
      </c>
      <c r="AB10" s="8" t="s">
        <v>288</v>
      </c>
      <c r="AC10" s="8" t="s">
        <v>289</v>
      </c>
      <c r="AD10" s="8" t="s">
        <v>290</v>
      </c>
      <c r="AE10" s="8" t="s">
        <v>291</v>
      </c>
      <c r="AF10" s="8" t="s">
        <v>292</v>
      </c>
      <c r="AG10" s="8" t="s">
        <v>293</v>
      </c>
      <c r="AH10" s="8" t="s">
        <v>294</v>
      </c>
      <c r="AI10" s="8" t="s">
        <v>295</v>
      </c>
      <c r="AJ10" s="8" t="s">
        <v>296</v>
      </c>
      <c r="AK10" s="8" t="s">
        <v>297</v>
      </c>
      <c r="AL10" s="8" t="s">
        <v>298</v>
      </c>
      <c r="AM10" s="8" t="s">
        <v>299</v>
      </c>
      <c r="AN10" s="8" t="s">
        <v>300</v>
      </c>
      <c r="AO10" s="8" t="s">
        <v>301</v>
      </c>
      <c r="AP10" s="8" t="s">
        <v>302</v>
      </c>
      <c r="AQ10" s="8" t="s">
        <v>303</v>
      </c>
      <c r="AR10" s="8" t="s">
        <v>304</v>
      </c>
      <c r="AS10" s="8" t="s">
        <v>305</v>
      </c>
      <c r="AT10" s="8" t="s">
        <v>306</v>
      </c>
      <c r="AU10" s="8" t="s">
        <v>307</v>
      </c>
      <c r="AV10" s="8" t="s">
        <v>308</v>
      </c>
      <c r="AW10" s="8" t="s">
        <v>309</v>
      </c>
      <c r="AX10" s="8" t="s">
        <v>310</v>
      </c>
      <c r="AY10" s="8" t="s">
        <v>311</v>
      </c>
      <c r="AZ10" s="8" t="s">
        <v>312</v>
      </c>
      <c r="BA10" s="8" t="s">
        <v>313</v>
      </c>
      <c r="BB10" s="8" t="s">
        <v>314</v>
      </c>
      <c r="BC10" s="8" t="s">
        <v>315</v>
      </c>
      <c r="BD10" s="8" t="s">
        <v>316</v>
      </c>
      <c r="BE10" s="8" t="s">
        <v>317</v>
      </c>
      <c r="BF10" s="8" t="s">
        <v>318</v>
      </c>
      <c r="BG10" s="8" t="s">
        <v>319</v>
      </c>
      <c r="BH10" s="8" t="s">
        <v>320</v>
      </c>
      <c r="BI10" s="8" t="s">
        <v>321</v>
      </c>
      <c r="BJ10" s="8" t="s">
        <v>322</v>
      </c>
      <c r="BK10" s="8" t="s">
        <v>323</v>
      </c>
      <c r="BL10" s="8" t="s">
        <v>324</v>
      </c>
      <c r="BM10" s="8" t="s">
        <v>325</v>
      </c>
      <c r="BN10" s="8" t="s">
        <v>326</v>
      </c>
      <c r="BO10" s="8" t="s">
        <v>327</v>
      </c>
      <c r="BP10" s="8" t="s">
        <v>328</v>
      </c>
      <c r="BQ10" s="8" t="s">
        <v>329</v>
      </c>
      <c r="BR10" s="8" t="s">
        <v>330</v>
      </c>
      <c r="BS10" s="8" t="s">
        <v>331</v>
      </c>
      <c r="BT10" s="8" t="s">
        <v>332</v>
      </c>
      <c r="BU10" s="8" t="s">
        <v>333</v>
      </c>
      <c r="BV10" s="8" t="s">
        <v>334</v>
      </c>
      <c r="BW10" s="8" t="s">
        <v>335</v>
      </c>
      <c r="BX10" s="8" t="s">
        <v>336</v>
      </c>
      <c r="BY10" s="8" t="s">
        <v>337</v>
      </c>
      <c r="BZ10" s="8" t="s">
        <v>338</v>
      </c>
      <c r="CA10" s="8" t="s">
        <v>339</v>
      </c>
      <c r="CB10" s="8" t="s">
        <v>340</v>
      </c>
      <c r="CC10" s="8" t="s">
        <v>341</v>
      </c>
      <c r="CD10" s="8" t="s">
        <v>342</v>
      </c>
      <c r="CE10" s="8" t="s">
        <v>343</v>
      </c>
      <c r="CF10" s="8" t="s">
        <v>344</v>
      </c>
      <c r="CG10" s="8" t="s">
        <v>345</v>
      </c>
      <c r="CH10" s="8" t="s">
        <v>346</v>
      </c>
      <c r="CI10" s="8" t="s">
        <v>347</v>
      </c>
      <c r="CJ10" s="8" t="s">
        <v>348</v>
      </c>
      <c r="CK10" s="8" t="s">
        <v>349</v>
      </c>
      <c r="CL10" s="8" t="s">
        <v>350</v>
      </c>
      <c r="CM10" s="8" t="s">
        <v>351</v>
      </c>
      <c r="CN10" s="8" t="s">
        <v>352</v>
      </c>
      <c r="CO10" s="8" t="s">
        <v>353</v>
      </c>
      <c r="CP10" s="8" t="s">
        <v>354</v>
      </c>
      <c r="CQ10" s="8" t="s">
        <v>355</v>
      </c>
      <c r="CR10" s="8" t="s">
        <v>356</v>
      </c>
      <c r="CS10" s="8" t="s">
        <v>357</v>
      </c>
      <c r="CT10" s="8" t="s">
        <v>358</v>
      </c>
      <c r="CU10" s="8" t="s">
        <v>359</v>
      </c>
      <c r="CV10" s="8" t="s">
        <v>360</v>
      </c>
      <c r="CW10" s="8" t="s">
        <v>361</v>
      </c>
      <c r="CX10" s="8" t="s">
        <v>362</v>
      </c>
      <c r="CY10" s="8" t="s">
        <v>363</v>
      </c>
      <c r="CZ10" s="8" t="s">
        <v>364</v>
      </c>
      <c r="DA10" s="8" t="s">
        <v>365</v>
      </c>
      <c r="DB10" s="8" t="s">
        <v>366</v>
      </c>
      <c r="DC10" s="8" t="s">
        <v>367</v>
      </c>
      <c r="DD10" s="8" t="s">
        <v>368</v>
      </c>
      <c r="DE10" s="8" t="s">
        <v>369</v>
      </c>
      <c r="DF10" s="8" t="s">
        <v>370</v>
      </c>
      <c r="DG10" s="8" t="s">
        <v>371</v>
      </c>
      <c r="DH10" s="8" t="s">
        <v>372</v>
      </c>
      <c r="DI10" s="8" t="s">
        <v>373</v>
      </c>
      <c r="DJ10" s="8" t="s">
        <v>374</v>
      </c>
      <c r="DK10" s="8" t="s">
        <v>375</v>
      </c>
      <c r="DL10" s="8" t="s">
        <v>376</v>
      </c>
      <c r="DM10" s="8" t="s">
        <v>377</v>
      </c>
      <c r="DN10" s="8" t="s">
        <v>378</v>
      </c>
      <c r="DO10" s="8" t="s">
        <v>379</v>
      </c>
      <c r="DP10" s="8" t="s">
        <v>380</v>
      </c>
      <c r="DQ10" s="8" t="s">
        <v>381</v>
      </c>
      <c r="DR10" s="8" t="s">
        <v>382</v>
      </c>
      <c r="DS10" s="8" t="s">
        <v>383</v>
      </c>
      <c r="DT10" s="8" t="s">
        <v>384</v>
      </c>
      <c r="DU10" s="8" t="s">
        <v>385</v>
      </c>
      <c r="DV10" s="8" t="s">
        <v>386</v>
      </c>
      <c r="DW10" s="8" t="s">
        <v>387</v>
      </c>
      <c r="DX10" s="8" t="s">
        <v>388</v>
      </c>
      <c r="DY10" s="8" t="s">
        <v>389</v>
      </c>
      <c r="DZ10" s="8" t="s">
        <v>390</v>
      </c>
      <c r="EA10" s="8" t="s">
        <v>391</v>
      </c>
      <c r="EB10" s="8" t="s">
        <v>392</v>
      </c>
      <c r="EC10" s="8" t="s">
        <v>393</v>
      </c>
      <c r="ED10" s="8" t="s">
        <v>394</v>
      </c>
      <c r="EE10" s="8" t="s">
        <v>395</v>
      </c>
      <c r="EF10" s="8" t="s">
        <v>396</v>
      </c>
      <c r="EG10" s="8" t="s">
        <v>397</v>
      </c>
      <c r="EH10" s="8" t="s">
        <v>398</v>
      </c>
      <c r="EI10" s="8" t="s">
        <v>399</v>
      </c>
      <c r="EJ10" s="8" t="s">
        <v>400</v>
      </c>
      <c r="EK10" s="8" t="s">
        <v>401</v>
      </c>
      <c r="EL10" s="8" t="s">
        <v>402</v>
      </c>
      <c r="EM10" s="8" t="s">
        <v>403</v>
      </c>
      <c r="EN10" s="8" t="s">
        <v>404</v>
      </c>
      <c r="EO10" s="8" t="s">
        <v>405</v>
      </c>
      <c r="EP10" s="8" t="s">
        <v>406</v>
      </c>
      <c r="EQ10" s="8" t="s">
        <v>407</v>
      </c>
      <c r="ER10" s="8" t="s">
        <v>408</v>
      </c>
      <c r="ES10" s="8" t="s">
        <v>409</v>
      </c>
      <c r="ET10" s="8" t="s">
        <v>410</v>
      </c>
      <c r="EU10" s="8" t="s">
        <v>411</v>
      </c>
      <c r="EV10" s="8" t="s">
        <v>412</v>
      </c>
      <c r="EW10" s="8" t="s">
        <v>413</v>
      </c>
      <c r="EX10" s="8" t="s">
        <v>414</v>
      </c>
      <c r="EY10" s="8" t="s">
        <v>415</v>
      </c>
      <c r="EZ10" s="8" t="s">
        <v>416</v>
      </c>
      <c r="FA10" s="8" t="s">
        <v>417</v>
      </c>
      <c r="FB10" s="8" t="s">
        <v>418</v>
      </c>
      <c r="FC10" s="8" t="s">
        <v>419</v>
      </c>
      <c r="FD10" s="8" t="s">
        <v>420</v>
      </c>
      <c r="FE10" s="8" t="s">
        <v>421</v>
      </c>
      <c r="FF10" s="8" t="s">
        <v>422</v>
      </c>
      <c r="FG10" s="8" t="s">
        <v>423</v>
      </c>
      <c r="FH10" s="8" t="s">
        <v>424</v>
      </c>
      <c r="FI10" s="8" t="s">
        <v>425</v>
      </c>
      <c r="FJ10" s="8" t="s">
        <v>426</v>
      </c>
      <c r="FK10" s="8" t="s">
        <v>427</v>
      </c>
      <c r="FL10" s="8" t="s">
        <v>428</v>
      </c>
      <c r="FM10" s="8" t="s">
        <v>429</v>
      </c>
      <c r="FN10" s="8" t="s">
        <v>430</v>
      </c>
      <c r="FO10" s="8" t="s">
        <v>431</v>
      </c>
      <c r="FP10" s="8" t="s">
        <v>432</v>
      </c>
      <c r="FQ10" s="8" t="s">
        <v>433</v>
      </c>
      <c r="FR10" s="8" t="s">
        <v>434</v>
      </c>
      <c r="FS10" s="8" t="s">
        <v>435</v>
      </c>
      <c r="FT10" s="8" t="s">
        <v>436</v>
      </c>
      <c r="FU10" s="8" t="s">
        <v>437</v>
      </c>
      <c r="FV10" s="8" t="s">
        <v>438</v>
      </c>
      <c r="FW10" s="8" t="s">
        <v>439</v>
      </c>
      <c r="FX10" s="8" t="s">
        <v>440</v>
      </c>
      <c r="FY10" s="8" t="s">
        <v>441</v>
      </c>
      <c r="FZ10" s="8" t="s">
        <v>442</v>
      </c>
      <c r="GA10" s="8" t="s">
        <v>443</v>
      </c>
      <c r="GB10" s="8" t="s">
        <v>444</v>
      </c>
      <c r="GC10" s="8" t="s">
        <v>445</v>
      </c>
      <c r="GD10" s="8" t="s">
        <v>446</v>
      </c>
      <c r="GE10" s="8" t="s">
        <v>447</v>
      </c>
      <c r="GF10" s="8" t="s">
        <v>448</v>
      </c>
      <c r="GG10" s="8" t="s">
        <v>449</v>
      </c>
      <c r="GH10" s="8" t="s">
        <v>450</v>
      </c>
      <c r="GI10" s="8" t="s">
        <v>451</v>
      </c>
      <c r="GJ10" s="8" t="s">
        <v>452</v>
      </c>
      <c r="GK10" s="8" t="s">
        <v>453</v>
      </c>
      <c r="GL10" s="8" t="s">
        <v>454</v>
      </c>
      <c r="GM10" s="8" t="s">
        <v>455</v>
      </c>
      <c r="GN10" s="8" t="s">
        <v>456</v>
      </c>
      <c r="GO10" s="8" t="s">
        <v>457</v>
      </c>
      <c r="GP10" s="8" t="s">
        <v>458</v>
      </c>
      <c r="GQ10" s="8" t="s">
        <v>459</v>
      </c>
      <c r="GR10" s="8" t="s">
        <v>460</v>
      </c>
      <c r="GS10" s="8" t="s">
        <v>461</v>
      </c>
      <c r="GT10" s="8" t="s">
        <v>462</v>
      </c>
      <c r="GU10" s="8" t="s">
        <v>463</v>
      </c>
      <c r="GV10" s="8" t="s">
        <v>464</v>
      </c>
      <c r="GW10" s="8" t="s">
        <v>465</v>
      </c>
      <c r="GX10" s="8" t="s">
        <v>466</v>
      </c>
      <c r="GY10" s="8" t="s">
        <v>467</v>
      </c>
      <c r="GZ10" s="8" t="s">
        <v>468</v>
      </c>
      <c r="HA10" s="8" t="s">
        <v>469</v>
      </c>
      <c r="HB10" s="8" t="s">
        <v>470</v>
      </c>
      <c r="HC10" s="8" t="s">
        <v>471</v>
      </c>
      <c r="HD10" s="8" t="s">
        <v>472</v>
      </c>
      <c r="HE10" s="8" t="s">
        <v>473</v>
      </c>
      <c r="HF10" s="8" t="s">
        <v>474</v>
      </c>
      <c r="HG10" s="8" t="s">
        <v>475</v>
      </c>
      <c r="HH10" s="8" t="s">
        <v>476</v>
      </c>
      <c r="HI10" s="8" t="s">
        <v>477</v>
      </c>
      <c r="HJ10" s="8" t="s">
        <v>478</v>
      </c>
      <c r="HK10" s="8" t="s">
        <v>479</v>
      </c>
      <c r="HL10" s="8" t="s">
        <v>480</v>
      </c>
      <c r="HM10" s="8" t="s">
        <v>481</v>
      </c>
      <c r="HN10" s="8" t="s">
        <v>482</v>
      </c>
      <c r="HO10" s="8" t="s">
        <v>483</v>
      </c>
      <c r="HP10" s="8" t="s">
        <v>484</v>
      </c>
      <c r="HQ10" s="8" t="s">
        <v>485</v>
      </c>
      <c r="HR10" s="8" t="s">
        <v>486</v>
      </c>
      <c r="HS10" s="8" t="s">
        <v>487</v>
      </c>
      <c r="HT10" s="8" t="s">
        <v>488</v>
      </c>
      <c r="HU10" s="8" t="s">
        <v>489</v>
      </c>
      <c r="HV10" s="8" t="s">
        <v>490</v>
      </c>
      <c r="HW10" s="8" t="s">
        <v>491</v>
      </c>
      <c r="HX10" s="8" t="s">
        <v>492</v>
      </c>
      <c r="HY10" s="8" t="s">
        <v>493</v>
      </c>
      <c r="HZ10" s="8" t="s">
        <v>494</v>
      </c>
      <c r="IA10" s="8" t="s">
        <v>495</v>
      </c>
      <c r="IB10" s="8" t="s">
        <v>496</v>
      </c>
      <c r="IC10" s="8" t="s">
        <v>497</v>
      </c>
      <c r="ID10" s="8" t="s">
        <v>498</v>
      </c>
      <c r="IE10" s="8" t="s">
        <v>499</v>
      </c>
      <c r="IF10" s="8" t="s">
        <v>500</v>
      </c>
      <c r="IG10" s="8" t="s">
        <v>501</v>
      </c>
      <c r="IH10" s="8" t="s">
        <v>502</v>
      </c>
      <c r="II10" s="8" t="s">
        <v>503</v>
      </c>
      <c r="IJ10" s="8" t="s">
        <v>504</v>
      </c>
      <c r="IK10" s="8" t="s">
        <v>505</v>
      </c>
      <c r="IL10" s="8" t="s">
        <v>506</v>
      </c>
      <c r="IM10" s="8" t="s">
        <v>507</v>
      </c>
      <c r="IN10" s="8" t="s">
        <v>508</v>
      </c>
      <c r="IO10" s="8" t="s">
        <v>509</v>
      </c>
      <c r="IP10" s="8" t="s">
        <v>510</v>
      </c>
      <c r="IQ10" s="8" t="s">
        <v>511</v>
      </c>
    </row>
    <row r="11" spans="1:251">
      <c r="A11" s="10">
        <v>42036</v>
      </c>
      <c r="B11" s="9">
        <v>18839.843000000001</v>
      </c>
      <c r="C11" s="9">
        <v>9318.2070000000003</v>
      </c>
      <c r="D11" s="9">
        <v>9521.6360000000004</v>
      </c>
      <c r="E11" s="9">
        <v>11647.474</v>
      </c>
      <c r="F11" s="9">
        <v>6287.8149999999996</v>
      </c>
      <c r="G11" s="9">
        <v>5359.6589999999997</v>
      </c>
      <c r="H11" s="9">
        <v>1639.982</v>
      </c>
      <c r="I11" s="9">
        <v>851.50400000000002</v>
      </c>
      <c r="J11" s="9">
        <v>788.47799999999995</v>
      </c>
      <c r="K11" s="9">
        <v>1037.268</v>
      </c>
      <c r="L11" s="9">
        <v>394.43599999999998</v>
      </c>
      <c r="M11" s="9">
        <v>642.83199999999999</v>
      </c>
      <c r="N11" s="9">
        <v>549.67999999999995</v>
      </c>
      <c r="O11" s="9">
        <v>251.00399999999999</v>
      </c>
      <c r="P11" s="9">
        <v>298.67599999999999</v>
      </c>
      <c r="Q11" s="9">
        <v>1040.4870000000001</v>
      </c>
      <c r="R11" s="9">
        <v>426.108</v>
      </c>
      <c r="S11" s="9">
        <v>614.37800000000004</v>
      </c>
      <c r="T11" s="9">
        <v>969.22900000000004</v>
      </c>
      <c r="U11" s="9">
        <v>371.58199999999999</v>
      </c>
      <c r="V11" s="9">
        <v>597.64700000000005</v>
      </c>
      <c r="W11" s="9">
        <v>2141.7559999999999</v>
      </c>
      <c r="X11" s="9">
        <v>1137.355</v>
      </c>
      <c r="Y11" s="9">
        <v>1004.4</v>
      </c>
      <c r="Z11" s="9">
        <v>9505.7189999999991</v>
      </c>
      <c r="AA11" s="9">
        <v>5150.46</v>
      </c>
      <c r="AB11" s="9">
        <v>4355.259</v>
      </c>
      <c r="AC11" s="9">
        <v>1951.4269999999999</v>
      </c>
      <c r="AD11" s="9">
        <v>1024.741</v>
      </c>
      <c r="AE11" s="9">
        <v>926.68600000000004</v>
      </c>
      <c r="AF11" s="9">
        <v>7679.3419999999996</v>
      </c>
      <c r="AG11" s="9">
        <v>3959.1109999999999</v>
      </c>
      <c r="AH11" s="9">
        <v>3720.2310000000002</v>
      </c>
      <c r="AI11" s="9">
        <v>900.13499999999999</v>
      </c>
      <c r="AJ11" s="9">
        <v>449.72800000000001</v>
      </c>
      <c r="AK11" s="9">
        <v>450.40699999999998</v>
      </c>
      <c r="AL11" s="9">
        <v>12558.937</v>
      </c>
      <c r="AM11" s="9">
        <v>6722.0330000000004</v>
      </c>
      <c r="AN11" s="9">
        <v>5836.9030000000002</v>
      </c>
      <c r="AO11" s="9">
        <v>11234.775</v>
      </c>
      <c r="AP11" s="9">
        <v>6061.0309999999999</v>
      </c>
      <c r="AQ11" s="9">
        <v>5173.7439999999997</v>
      </c>
      <c r="AR11" s="9">
        <v>10471.427</v>
      </c>
      <c r="AS11" s="9">
        <v>5701.5219999999999</v>
      </c>
      <c r="AT11" s="9">
        <v>4769.9049999999997</v>
      </c>
      <c r="AU11" s="9">
        <v>2982.4789999999998</v>
      </c>
      <c r="AV11" s="9">
        <v>1514.278</v>
      </c>
      <c r="AW11" s="9">
        <v>1468.201</v>
      </c>
      <c r="AX11" s="9">
        <v>1835.15</v>
      </c>
      <c r="AY11" s="9">
        <v>962.32600000000002</v>
      </c>
      <c r="AZ11" s="9">
        <v>872.82500000000005</v>
      </c>
      <c r="BA11" s="9">
        <v>923.68799999999999</v>
      </c>
      <c r="BB11" s="9">
        <v>528.10699999999997</v>
      </c>
      <c r="BC11" s="9">
        <v>395.58100000000002</v>
      </c>
      <c r="BD11" s="9">
        <v>763.68200000000002</v>
      </c>
      <c r="BE11" s="9">
        <v>412.81599999999997</v>
      </c>
      <c r="BF11" s="9">
        <v>350.86500000000001</v>
      </c>
      <c r="BG11" s="9">
        <v>6428.6869999999999</v>
      </c>
      <c r="BH11" s="9">
        <v>2617.5749999999998</v>
      </c>
      <c r="BI11" s="9">
        <v>3811.1120000000001</v>
      </c>
      <c r="BJ11" s="9">
        <v>1355.7059999999999</v>
      </c>
      <c r="BK11" s="9">
        <v>483.15699999999998</v>
      </c>
      <c r="BL11" s="9">
        <v>872.54899999999998</v>
      </c>
      <c r="BM11" s="9">
        <v>328.59899999999999</v>
      </c>
      <c r="BN11" s="9">
        <v>140.691</v>
      </c>
      <c r="BO11" s="9">
        <v>187.90799999999999</v>
      </c>
      <c r="BP11" s="9">
        <v>1141.7750000000001</v>
      </c>
      <c r="BQ11" s="9">
        <v>403.60599999999999</v>
      </c>
      <c r="BR11" s="9">
        <v>738.16899999999998</v>
      </c>
      <c r="BS11" s="9">
        <v>168.02699999999999</v>
      </c>
      <c r="BT11" s="9">
        <v>57.21</v>
      </c>
      <c r="BU11" s="9">
        <v>110.81699999999999</v>
      </c>
      <c r="BV11" s="9">
        <v>922.68899999999996</v>
      </c>
      <c r="BW11" s="9">
        <v>323.952</v>
      </c>
      <c r="BX11" s="9">
        <v>598.73699999999997</v>
      </c>
      <c r="BY11" s="9">
        <v>106.66800000000001</v>
      </c>
      <c r="BZ11" s="9">
        <v>49.005000000000003</v>
      </c>
      <c r="CA11" s="9">
        <v>57.662999999999997</v>
      </c>
      <c r="CB11" s="9">
        <v>219.126</v>
      </c>
      <c r="CC11" s="9">
        <v>80.575000000000003</v>
      </c>
      <c r="CD11" s="9">
        <v>138.55099999999999</v>
      </c>
      <c r="CE11" s="9">
        <v>277.66199999999998</v>
      </c>
      <c r="CF11" s="9">
        <v>18.754999999999999</v>
      </c>
      <c r="CG11" s="9">
        <v>258.90800000000002</v>
      </c>
      <c r="CH11" s="9">
        <v>2685.0709999999999</v>
      </c>
      <c r="CI11" s="9">
        <v>1136.2180000000001</v>
      </c>
      <c r="CJ11" s="9">
        <v>1548.8530000000001</v>
      </c>
      <c r="CK11" s="9">
        <v>2124.5830000000001</v>
      </c>
      <c r="CL11" s="9">
        <v>896.99699999999996</v>
      </c>
      <c r="CM11" s="9">
        <v>1227.585</v>
      </c>
      <c r="CN11" s="9">
        <v>265.62400000000002</v>
      </c>
      <c r="CO11" s="9">
        <v>108.9</v>
      </c>
      <c r="CP11" s="9">
        <v>156.72399999999999</v>
      </c>
      <c r="CQ11" s="9">
        <v>1858.9590000000001</v>
      </c>
      <c r="CR11" s="9">
        <v>788.09699999999998</v>
      </c>
      <c r="CS11" s="9">
        <v>1070.8620000000001</v>
      </c>
      <c r="CT11" s="9">
        <v>11913.098</v>
      </c>
      <c r="CU11" s="9">
        <v>6396.7150000000001</v>
      </c>
      <c r="CV11" s="9">
        <v>5516.3829999999998</v>
      </c>
      <c r="CW11" s="9">
        <v>6926.7449999999999</v>
      </c>
      <c r="CX11" s="9">
        <v>2921.4920000000002</v>
      </c>
      <c r="CY11" s="9">
        <v>4005.2530000000002</v>
      </c>
      <c r="CZ11" s="9">
        <v>1074.8979999999999</v>
      </c>
      <c r="DA11" s="9">
        <v>393.584</v>
      </c>
      <c r="DB11" s="9">
        <v>681.31500000000005</v>
      </c>
      <c r="DC11" s="9">
        <v>15528.09</v>
      </c>
      <c r="DD11" s="9">
        <v>7725.165</v>
      </c>
      <c r="DE11" s="9">
        <v>7802.9250000000002</v>
      </c>
      <c r="DF11" s="9">
        <v>11227.096</v>
      </c>
      <c r="DG11" s="9">
        <v>6020.3379999999997</v>
      </c>
      <c r="DH11" s="9">
        <v>5206.7579999999998</v>
      </c>
      <c r="DI11" s="9">
        <v>1615.6869999999999</v>
      </c>
      <c r="DJ11" s="9">
        <v>835.36300000000006</v>
      </c>
      <c r="DK11" s="9">
        <v>780.32399999999996</v>
      </c>
      <c r="DL11" s="9">
        <v>1015.389</v>
      </c>
      <c r="DM11" s="9">
        <v>380.71100000000001</v>
      </c>
      <c r="DN11" s="9">
        <v>634.678</v>
      </c>
      <c r="DO11" s="9">
        <v>545.44100000000003</v>
      </c>
      <c r="DP11" s="9">
        <v>248.06899999999999</v>
      </c>
      <c r="DQ11" s="9">
        <v>297.37200000000001</v>
      </c>
      <c r="DR11" s="9">
        <v>1016.294</v>
      </c>
      <c r="DS11" s="9">
        <v>409.88099999999997</v>
      </c>
      <c r="DT11" s="9">
        <v>606.41300000000001</v>
      </c>
      <c r="DU11" s="9">
        <v>949.11500000000001</v>
      </c>
      <c r="DV11" s="9">
        <v>359.15199999999999</v>
      </c>
      <c r="DW11" s="9">
        <v>589.96199999999999</v>
      </c>
      <c r="DX11" s="9">
        <v>2119.2759999999998</v>
      </c>
      <c r="DY11" s="9">
        <v>1123.835</v>
      </c>
      <c r="DZ11" s="9">
        <v>995.44200000000001</v>
      </c>
      <c r="EA11" s="9">
        <v>9107.82</v>
      </c>
      <c r="EB11" s="9">
        <v>4896.5029999999997</v>
      </c>
      <c r="EC11" s="9">
        <v>4211.3159999999998</v>
      </c>
      <c r="ED11" s="9">
        <v>1934.52</v>
      </c>
      <c r="EE11" s="9">
        <v>1014.671</v>
      </c>
      <c r="EF11" s="9">
        <v>919.84900000000005</v>
      </c>
      <c r="EG11" s="9">
        <v>7481.8379999999997</v>
      </c>
      <c r="EH11" s="9">
        <v>3848.85</v>
      </c>
      <c r="EI11" s="9">
        <v>3632.9879999999998</v>
      </c>
      <c r="EJ11" s="9">
        <v>888.63400000000001</v>
      </c>
      <c r="EK11" s="9">
        <v>440.767</v>
      </c>
      <c r="EL11" s="9">
        <v>447.86700000000002</v>
      </c>
      <c r="EM11" s="9">
        <v>12056.391</v>
      </c>
      <c r="EN11" s="9">
        <v>6405.8270000000002</v>
      </c>
      <c r="EO11" s="9">
        <v>5650.5640000000003</v>
      </c>
      <c r="EP11" s="9">
        <v>10753.085999999999</v>
      </c>
      <c r="EQ11" s="9">
        <v>5756.116</v>
      </c>
      <c r="ER11" s="9">
        <v>4996.9690000000001</v>
      </c>
      <c r="ES11" s="9">
        <v>10065.819</v>
      </c>
      <c r="ET11" s="9">
        <v>5443.97</v>
      </c>
      <c r="EU11" s="9">
        <v>4621.8490000000002</v>
      </c>
      <c r="EV11" s="9">
        <v>2846.614</v>
      </c>
      <c r="EW11" s="9">
        <v>1433.797</v>
      </c>
      <c r="EX11" s="9">
        <v>1412.817</v>
      </c>
      <c r="EY11" s="9">
        <v>1745.99</v>
      </c>
      <c r="EZ11" s="9">
        <v>911.06500000000005</v>
      </c>
      <c r="FA11" s="9">
        <v>834.92499999999995</v>
      </c>
      <c r="FB11" s="9">
        <v>916.69500000000005</v>
      </c>
      <c r="FC11" s="9">
        <v>525.57600000000002</v>
      </c>
      <c r="FD11" s="9">
        <v>391.11900000000003</v>
      </c>
      <c r="FE11" s="9">
        <v>755.89800000000002</v>
      </c>
      <c r="FF11" s="9">
        <v>407.38400000000001</v>
      </c>
      <c r="FG11" s="9">
        <v>348.51299999999998</v>
      </c>
      <c r="FH11" s="9">
        <v>3545.096</v>
      </c>
      <c r="FI11" s="9">
        <v>1297.442</v>
      </c>
      <c r="FJ11" s="9">
        <v>2247.654</v>
      </c>
      <c r="FK11" s="9">
        <v>1250.086</v>
      </c>
      <c r="FL11" s="9">
        <v>421.108</v>
      </c>
      <c r="FM11" s="9">
        <v>828.97799999999995</v>
      </c>
      <c r="FN11" s="9">
        <v>319.97699999999998</v>
      </c>
      <c r="FO11" s="9">
        <v>134.80000000000001</v>
      </c>
      <c r="FP11" s="9">
        <v>185.17599999999999</v>
      </c>
      <c r="FQ11" s="9">
        <v>1042.8</v>
      </c>
      <c r="FR11" s="9">
        <v>345.86599999999999</v>
      </c>
      <c r="FS11" s="9">
        <v>696.93399999999997</v>
      </c>
      <c r="FT11" s="9">
        <v>160.393</v>
      </c>
      <c r="FU11" s="9">
        <v>54.927999999999997</v>
      </c>
      <c r="FV11" s="9">
        <v>105.46599999999999</v>
      </c>
      <c r="FW11" s="9">
        <v>831.34699999999998</v>
      </c>
      <c r="FX11" s="9">
        <v>268.49400000000003</v>
      </c>
      <c r="FY11" s="9">
        <v>562.85299999999995</v>
      </c>
      <c r="FZ11" s="9">
        <v>80.28</v>
      </c>
      <c r="GA11" s="9">
        <v>33.369999999999997</v>
      </c>
      <c r="GB11" s="9">
        <v>46.91</v>
      </c>
      <c r="GC11" s="9">
        <v>211.98699999999999</v>
      </c>
      <c r="GD11" s="9">
        <v>76.266000000000005</v>
      </c>
      <c r="GE11" s="9">
        <v>135.721</v>
      </c>
      <c r="GF11" s="9">
        <v>273.38200000000001</v>
      </c>
      <c r="GG11" s="9">
        <v>16.827000000000002</v>
      </c>
      <c r="GH11" s="9">
        <v>256.55399999999997</v>
      </c>
      <c r="GI11" s="9">
        <v>1885.8489999999999</v>
      </c>
      <c r="GJ11" s="9">
        <v>667.43799999999999</v>
      </c>
      <c r="GK11" s="9">
        <v>1218.4110000000001</v>
      </c>
      <c r="GL11" s="9">
        <v>2010.6849999999999</v>
      </c>
      <c r="GM11" s="9">
        <v>829.51700000000005</v>
      </c>
      <c r="GN11" s="9">
        <v>1181.1690000000001</v>
      </c>
      <c r="GO11" s="9">
        <v>256.45299999999997</v>
      </c>
      <c r="GP11" s="9">
        <v>105.755</v>
      </c>
      <c r="GQ11" s="9">
        <v>150.69800000000001</v>
      </c>
      <c r="GR11" s="9">
        <v>1754.232</v>
      </c>
      <c r="GS11" s="9">
        <v>723.76099999999997</v>
      </c>
      <c r="GT11" s="9">
        <v>1030.471</v>
      </c>
      <c r="GU11" s="9">
        <v>11483.549000000001</v>
      </c>
      <c r="GV11" s="9">
        <v>6126.0929999999998</v>
      </c>
      <c r="GW11" s="9">
        <v>5357.4560000000001</v>
      </c>
      <c r="GX11" s="9">
        <v>4044.5410000000002</v>
      </c>
      <c r="GY11" s="9">
        <v>1599.0709999999999</v>
      </c>
      <c r="GZ11" s="9">
        <v>2445.4690000000001</v>
      </c>
      <c r="HA11" s="9">
        <v>978.10500000000002</v>
      </c>
      <c r="HB11" s="9">
        <v>336.38900000000001</v>
      </c>
      <c r="HC11" s="9">
        <v>641.71600000000001</v>
      </c>
      <c r="HD11" s="9">
        <v>3112.3409999999999</v>
      </c>
      <c r="HE11" s="9">
        <v>1590.2159999999999</v>
      </c>
      <c r="HF11" s="9">
        <v>1522.125</v>
      </c>
      <c r="HG11" s="9">
        <v>1829.8119999999999</v>
      </c>
      <c r="HH11" s="9">
        <v>935.22799999999995</v>
      </c>
      <c r="HI11" s="9">
        <v>894.58399999999995</v>
      </c>
      <c r="HJ11" s="9">
        <v>467.58199999999999</v>
      </c>
      <c r="HK11" s="9">
        <v>236.405</v>
      </c>
      <c r="HL11" s="9">
        <v>231.17699999999999</v>
      </c>
      <c r="HM11" s="9">
        <v>364.62400000000002</v>
      </c>
      <c r="HN11" s="9">
        <v>164.238</v>
      </c>
      <c r="HO11" s="9">
        <v>200.386</v>
      </c>
      <c r="HP11" s="9">
        <v>176.042</v>
      </c>
      <c r="HQ11" s="9">
        <v>78.400999999999996</v>
      </c>
      <c r="HR11" s="9">
        <v>97.641000000000005</v>
      </c>
      <c r="HS11" s="9">
        <v>356.41</v>
      </c>
      <c r="HT11" s="9">
        <v>164.018</v>
      </c>
      <c r="HU11" s="9">
        <v>192.39099999999999</v>
      </c>
      <c r="HV11" s="9">
        <v>345.70400000000001</v>
      </c>
      <c r="HW11" s="9">
        <v>156.67500000000001</v>
      </c>
      <c r="HX11" s="9">
        <v>189.029</v>
      </c>
      <c r="HY11" s="9">
        <v>710.05</v>
      </c>
      <c r="HZ11" s="9">
        <v>361.36200000000002</v>
      </c>
      <c r="IA11" s="9">
        <v>348.68799999999999</v>
      </c>
      <c r="IB11" s="9">
        <v>1119.7629999999999</v>
      </c>
      <c r="IC11" s="9">
        <v>573.86599999999999</v>
      </c>
      <c r="ID11" s="9">
        <v>545.89700000000005</v>
      </c>
      <c r="IE11" s="9">
        <v>687.29600000000005</v>
      </c>
      <c r="IF11" s="9">
        <v>346.99200000000002</v>
      </c>
      <c r="IG11" s="9">
        <v>340.30399999999997</v>
      </c>
      <c r="IH11" s="9">
        <v>1071.569</v>
      </c>
      <c r="II11" s="9">
        <v>541.62099999999998</v>
      </c>
      <c r="IJ11" s="9">
        <v>529.94799999999998</v>
      </c>
      <c r="IK11" s="9">
        <v>190.346</v>
      </c>
      <c r="IL11" s="9">
        <v>86.498000000000005</v>
      </c>
      <c r="IM11" s="9">
        <v>103.848</v>
      </c>
      <c r="IN11" s="9">
        <v>2086.038</v>
      </c>
      <c r="IO11" s="9">
        <v>1070.4590000000001</v>
      </c>
      <c r="IP11" s="9">
        <v>1015.579</v>
      </c>
      <c r="IQ11" s="9">
        <v>1528.8109999999999</v>
      </c>
    </row>
    <row r="12" spans="1:251">
      <c r="A12" s="10">
        <v>42401</v>
      </c>
      <c r="B12" s="9">
        <v>19107.38</v>
      </c>
      <c r="C12" s="9">
        <v>9424.9490000000005</v>
      </c>
      <c r="D12" s="9">
        <v>9682.4310000000005</v>
      </c>
      <c r="E12" s="9">
        <v>11917.995999999999</v>
      </c>
      <c r="F12" s="9">
        <v>6379.0860000000002</v>
      </c>
      <c r="G12" s="9">
        <v>5538.9110000000001</v>
      </c>
      <c r="H12" s="9">
        <v>1631.3910000000001</v>
      </c>
      <c r="I12" s="9">
        <v>839.94600000000003</v>
      </c>
      <c r="J12" s="9">
        <v>791.44500000000005</v>
      </c>
      <c r="K12" s="9">
        <v>1058.066</v>
      </c>
      <c r="L12" s="9">
        <v>416.85</v>
      </c>
      <c r="M12" s="9">
        <v>641.21600000000001</v>
      </c>
      <c r="N12" s="9">
        <v>554.33699999999999</v>
      </c>
      <c r="O12" s="9">
        <v>255.23500000000001</v>
      </c>
      <c r="P12" s="9">
        <v>299.10199999999998</v>
      </c>
      <c r="Q12" s="9">
        <v>1069.2329999999999</v>
      </c>
      <c r="R12" s="9">
        <v>449.19799999999998</v>
      </c>
      <c r="S12" s="9">
        <v>620.03499999999997</v>
      </c>
      <c r="T12" s="9">
        <v>994.99199999999996</v>
      </c>
      <c r="U12" s="9">
        <v>395.20800000000003</v>
      </c>
      <c r="V12" s="9">
        <v>599.78499999999997</v>
      </c>
      <c r="W12" s="9">
        <v>2187.8679999999999</v>
      </c>
      <c r="X12" s="9">
        <v>1166.463</v>
      </c>
      <c r="Y12" s="9">
        <v>1021.405</v>
      </c>
      <c r="Z12" s="9">
        <v>9730.1280000000006</v>
      </c>
      <c r="AA12" s="9">
        <v>5212.6229999999996</v>
      </c>
      <c r="AB12" s="9">
        <v>4517.5050000000001</v>
      </c>
      <c r="AC12" s="9">
        <v>1991.5619999999999</v>
      </c>
      <c r="AD12" s="9">
        <v>1047.008</v>
      </c>
      <c r="AE12" s="9">
        <v>944.55399999999997</v>
      </c>
      <c r="AF12" s="9">
        <v>7836.8469999999998</v>
      </c>
      <c r="AG12" s="9">
        <v>3963.0160000000001</v>
      </c>
      <c r="AH12" s="9">
        <v>3873.8310000000001</v>
      </c>
      <c r="AI12" s="9">
        <v>914.76300000000003</v>
      </c>
      <c r="AJ12" s="9">
        <v>450.04899999999998</v>
      </c>
      <c r="AK12" s="9">
        <v>464.714</v>
      </c>
      <c r="AL12" s="9">
        <v>12829.681</v>
      </c>
      <c r="AM12" s="9">
        <v>6814.8370000000004</v>
      </c>
      <c r="AN12" s="9">
        <v>6014.8440000000001</v>
      </c>
      <c r="AO12" s="9">
        <v>11421.155000000001</v>
      </c>
      <c r="AP12" s="9">
        <v>6084.4870000000001</v>
      </c>
      <c r="AQ12" s="9">
        <v>5336.6679999999997</v>
      </c>
      <c r="AR12" s="9">
        <v>10683.011</v>
      </c>
      <c r="AS12" s="9">
        <v>5740.366</v>
      </c>
      <c r="AT12" s="9">
        <v>4942.6450000000004</v>
      </c>
      <c r="AU12" s="9">
        <v>2979.4769999999999</v>
      </c>
      <c r="AV12" s="9">
        <v>1503.21</v>
      </c>
      <c r="AW12" s="9">
        <v>1476.2670000000001</v>
      </c>
      <c r="AX12" s="9">
        <v>1864.577</v>
      </c>
      <c r="AY12" s="9">
        <v>966.74800000000005</v>
      </c>
      <c r="AZ12" s="9">
        <v>897.82899999999995</v>
      </c>
      <c r="BA12" s="9">
        <v>952.89200000000005</v>
      </c>
      <c r="BB12" s="9">
        <v>530.99599999999998</v>
      </c>
      <c r="BC12" s="9">
        <v>421.89600000000002</v>
      </c>
      <c r="BD12" s="9">
        <v>723.68</v>
      </c>
      <c r="BE12" s="9">
        <v>386.49</v>
      </c>
      <c r="BF12" s="9">
        <v>337.19</v>
      </c>
      <c r="BG12" s="9">
        <v>6465.7030000000004</v>
      </c>
      <c r="BH12" s="9">
        <v>2659.373</v>
      </c>
      <c r="BI12" s="9">
        <v>3806.33</v>
      </c>
      <c r="BJ12" s="9">
        <v>1326.636</v>
      </c>
      <c r="BK12" s="9">
        <v>491.185</v>
      </c>
      <c r="BL12" s="9">
        <v>835.45100000000002</v>
      </c>
      <c r="BM12" s="9">
        <v>368.267</v>
      </c>
      <c r="BN12" s="9">
        <v>152.042</v>
      </c>
      <c r="BO12" s="9">
        <v>216.226</v>
      </c>
      <c r="BP12" s="9">
        <v>1105.3050000000001</v>
      </c>
      <c r="BQ12" s="9">
        <v>409.58699999999999</v>
      </c>
      <c r="BR12" s="9">
        <v>695.71799999999996</v>
      </c>
      <c r="BS12" s="9">
        <v>162.29599999999999</v>
      </c>
      <c r="BT12" s="9">
        <v>59.969000000000001</v>
      </c>
      <c r="BU12" s="9">
        <v>102.328</v>
      </c>
      <c r="BV12" s="9">
        <v>884.85500000000002</v>
      </c>
      <c r="BW12" s="9">
        <v>328.76299999999998</v>
      </c>
      <c r="BX12" s="9">
        <v>556.09199999999998</v>
      </c>
      <c r="BY12" s="9">
        <v>101.033</v>
      </c>
      <c r="BZ12" s="9">
        <v>42.182000000000002</v>
      </c>
      <c r="CA12" s="9">
        <v>58.851999999999997</v>
      </c>
      <c r="CB12" s="9">
        <v>230.215</v>
      </c>
      <c r="CC12" s="9">
        <v>86.623999999999995</v>
      </c>
      <c r="CD12" s="9">
        <v>143.59200000000001</v>
      </c>
      <c r="CE12" s="9">
        <v>263.04500000000002</v>
      </c>
      <c r="CF12" s="9">
        <v>16.925999999999998</v>
      </c>
      <c r="CG12" s="9">
        <v>246.119</v>
      </c>
      <c r="CH12" s="9">
        <v>2712.9450000000002</v>
      </c>
      <c r="CI12" s="9">
        <v>1166.5840000000001</v>
      </c>
      <c r="CJ12" s="9">
        <v>1546.3610000000001</v>
      </c>
      <c r="CK12" s="9">
        <v>2059.201</v>
      </c>
      <c r="CL12" s="9">
        <v>882.70100000000002</v>
      </c>
      <c r="CM12" s="9">
        <v>1176.5</v>
      </c>
      <c r="CN12" s="9">
        <v>263.17500000000001</v>
      </c>
      <c r="CO12" s="9">
        <v>113.339</v>
      </c>
      <c r="CP12" s="9">
        <v>149.83600000000001</v>
      </c>
      <c r="CQ12" s="9">
        <v>1796.0260000000001</v>
      </c>
      <c r="CR12" s="9">
        <v>769.36199999999997</v>
      </c>
      <c r="CS12" s="9">
        <v>1026.664</v>
      </c>
      <c r="CT12" s="9">
        <v>12181.171</v>
      </c>
      <c r="CU12" s="9">
        <v>6492.4250000000002</v>
      </c>
      <c r="CV12" s="9">
        <v>5688.7470000000003</v>
      </c>
      <c r="CW12" s="9">
        <v>6926.2079999999996</v>
      </c>
      <c r="CX12" s="9">
        <v>2932.5239999999999</v>
      </c>
      <c r="CY12" s="9">
        <v>3993.6840000000002</v>
      </c>
      <c r="CZ12" s="9">
        <v>1039.886</v>
      </c>
      <c r="DA12" s="9">
        <v>392.13</v>
      </c>
      <c r="DB12" s="9">
        <v>647.755</v>
      </c>
      <c r="DC12" s="9">
        <v>15698.34</v>
      </c>
      <c r="DD12" s="9">
        <v>7795.3040000000001</v>
      </c>
      <c r="DE12" s="9">
        <v>7903.0370000000003</v>
      </c>
      <c r="DF12" s="9">
        <v>11472.206</v>
      </c>
      <c r="DG12" s="9">
        <v>6104.7740000000003</v>
      </c>
      <c r="DH12" s="9">
        <v>5367.4309999999996</v>
      </c>
      <c r="DI12" s="9">
        <v>1607.289</v>
      </c>
      <c r="DJ12" s="9">
        <v>823.03200000000004</v>
      </c>
      <c r="DK12" s="9">
        <v>784.25599999999997</v>
      </c>
      <c r="DL12" s="9">
        <v>1037.3869999999999</v>
      </c>
      <c r="DM12" s="9">
        <v>402.74400000000003</v>
      </c>
      <c r="DN12" s="9">
        <v>634.64300000000003</v>
      </c>
      <c r="DO12" s="9">
        <v>547.84199999999998</v>
      </c>
      <c r="DP12" s="9">
        <v>249.14400000000001</v>
      </c>
      <c r="DQ12" s="9">
        <v>298.69799999999998</v>
      </c>
      <c r="DR12" s="9">
        <v>1045.3579999999999</v>
      </c>
      <c r="DS12" s="9">
        <v>432.83499999999998</v>
      </c>
      <c r="DT12" s="9">
        <v>612.52300000000002</v>
      </c>
      <c r="DU12" s="9">
        <v>974.88599999999997</v>
      </c>
      <c r="DV12" s="9">
        <v>381.67399999999998</v>
      </c>
      <c r="DW12" s="9">
        <v>593.21199999999999</v>
      </c>
      <c r="DX12" s="9">
        <v>2168.498</v>
      </c>
      <c r="DY12" s="9">
        <v>1153.3979999999999</v>
      </c>
      <c r="DZ12" s="9">
        <v>1015.101</v>
      </c>
      <c r="EA12" s="9">
        <v>9303.7070000000003</v>
      </c>
      <c r="EB12" s="9">
        <v>4951.3770000000004</v>
      </c>
      <c r="EC12" s="9">
        <v>4352.3310000000001</v>
      </c>
      <c r="ED12" s="9">
        <v>1977.2539999999999</v>
      </c>
      <c r="EE12" s="9">
        <v>1036.8389999999999</v>
      </c>
      <c r="EF12" s="9">
        <v>940.41499999999996</v>
      </c>
      <c r="EG12" s="9">
        <v>7621.5919999999996</v>
      </c>
      <c r="EH12" s="9">
        <v>3849.0189999999998</v>
      </c>
      <c r="EI12" s="9">
        <v>3772.5740000000001</v>
      </c>
      <c r="EJ12" s="9">
        <v>904.97799999999995</v>
      </c>
      <c r="EK12" s="9">
        <v>443.70400000000001</v>
      </c>
      <c r="EL12" s="9">
        <v>461.274</v>
      </c>
      <c r="EM12" s="9">
        <v>12285.848</v>
      </c>
      <c r="EN12" s="9">
        <v>6482.0010000000002</v>
      </c>
      <c r="EO12" s="9">
        <v>5803.8469999999998</v>
      </c>
      <c r="EP12" s="9">
        <v>10894.857</v>
      </c>
      <c r="EQ12" s="9">
        <v>5762.2479999999996</v>
      </c>
      <c r="ER12" s="9">
        <v>5132.6090000000004</v>
      </c>
      <c r="ES12" s="9">
        <v>10250.821</v>
      </c>
      <c r="ET12" s="9">
        <v>5474.9380000000001</v>
      </c>
      <c r="EU12" s="9">
        <v>4775.8829999999998</v>
      </c>
      <c r="EV12" s="9">
        <v>2836.1120000000001</v>
      </c>
      <c r="EW12" s="9">
        <v>1412.396</v>
      </c>
      <c r="EX12" s="9">
        <v>1423.7149999999999</v>
      </c>
      <c r="EY12" s="9">
        <v>1759.8309999999999</v>
      </c>
      <c r="EZ12" s="9">
        <v>903.697</v>
      </c>
      <c r="FA12" s="9">
        <v>856.13400000000001</v>
      </c>
      <c r="FB12" s="9">
        <v>946.18899999999996</v>
      </c>
      <c r="FC12" s="9">
        <v>526.471</v>
      </c>
      <c r="FD12" s="9">
        <v>419.71800000000002</v>
      </c>
      <c r="FE12" s="9">
        <v>716.03599999999994</v>
      </c>
      <c r="FF12" s="9">
        <v>382.59300000000002</v>
      </c>
      <c r="FG12" s="9">
        <v>333.44299999999998</v>
      </c>
      <c r="FH12" s="9">
        <v>3510.0990000000002</v>
      </c>
      <c r="FI12" s="9">
        <v>1307.9359999999999</v>
      </c>
      <c r="FJ12" s="9">
        <v>2202.1619999999998</v>
      </c>
      <c r="FK12" s="9">
        <v>1217.0340000000001</v>
      </c>
      <c r="FL12" s="9">
        <v>430.971</v>
      </c>
      <c r="FM12" s="9">
        <v>786.06200000000001</v>
      </c>
      <c r="FN12" s="9">
        <v>356.11099999999999</v>
      </c>
      <c r="FO12" s="9">
        <v>143.28700000000001</v>
      </c>
      <c r="FP12" s="9">
        <v>212.82300000000001</v>
      </c>
      <c r="FQ12" s="9">
        <v>1009.186</v>
      </c>
      <c r="FR12" s="9">
        <v>353.548</v>
      </c>
      <c r="FS12" s="9">
        <v>655.63800000000003</v>
      </c>
      <c r="FT12" s="9">
        <v>155.08799999999999</v>
      </c>
      <c r="FU12" s="9">
        <v>56.345999999999997</v>
      </c>
      <c r="FV12" s="9">
        <v>98.742999999999995</v>
      </c>
      <c r="FW12" s="9">
        <v>796.21400000000006</v>
      </c>
      <c r="FX12" s="9">
        <v>276.61700000000002</v>
      </c>
      <c r="FY12" s="9">
        <v>519.59699999999998</v>
      </c>
      <c r="FZ12" s="9">
        <v>70.707999999999998</v>
      </c>
      <c r="GA12" s="9">
        <v>26.187000000000001</v>
      </c>
      <c r="GB12" s="9">
        <v>44.521999999999998</v>
      </c>
      <c r="GC12" s="9">
        <v>214.083</v>
      </c>
      <c r="GD12" s="9">
        <v>80.340999999999994</v>
      </c>
      <c r="GE12" s="9">
        <v>133.74199999999999</v>
      </c>
      <c r="GF12" s="9">
        <v>260.202</v>
      </c>
      <c r="GG12" s="9">
        <v>14.778</v>
      </c>
      <c r="GH12" s="9">
        <v>245.423</v>
      </c>
      <c r="GI12" s="9">
        <v>1843.597</v>
      </c>
      <c r="GJ12" s="9">
        <v>648.16800000000001</v>
      </c>
      <c r="GK12" s="9">
        <v>1195.4290000000001</v>
      </c>
      <c r="GL12" s="9">
        <v>1939.3050000000001</v>
      </c>
      <c r="GM12" s="9">
        <v>816.48099999999999</v>
      </c>
      <c r="GN12" s="9">
        <v>1122.8240000000001</v>
      </c>
      <c r="GO12" s="9">
        <v>253.91</v>
      </c>
      <c r="GP12" s="9">
        <v>109.014</v>
      </c>
      <c r="GQ12" s="9">
        <v>144.89599999999999</v>
      </c>
      <c r="GR12" s="9">
        <v>1685.395</v>
      </c>
      <c r="GS12" s="9">
        <v>707.46799999999996</v>
      </c>
      <c r="GT12" s="9">
        <v>977.92700000000002</v>
      </c>
      <c r="GU12" s="9">
        <v>11726.116</v>
      </c>
      <c r="GV12" s="9">
        <v>6213.7879999999996</v>
      </c>
      <c r="GW12" s="9">
        <v>5512.3280000000004</v>
      </c>
      <c r="GX12" s="9">
        <v>3972.2240000000002</v>
      </c>
      <c r="GY12" s="9">
        <v>1581.5150000000001</v>
      </c>
      <c r="GZ12" s="9">
        <v>2390.7089999999998</v>
      </c>
      <c r="HA12" s="9">
        <v>947.25</v>
      </c>
      <c r="HB12" s="9">
        <v>338.82900000000001</v>
      </c>
      <c r="HC12" s="9">
        <v>608.42100000000005</v>
      </c>
      <c r="HD12" s="9">
        <v>3128.5929999999998</v>
      </c>
      <c r="HE12" s="9">
        <v>1599.2550000000001</v>
      </c>
      <c r="HF12" s="9">
        <v>1529.338</v>
      </c>
      <c r="HG12" s="9">
        <v>1883.2750000000001</v>
      </c>
      <c r="HH12" s="9">
        <v>948.029</v>
      </c>
      <c r="HI12" s="9">
        <v>935.24599999999998</v>
      </c>
      <c r="HJ12" s="9">
        <v>488.214</v>
      </c>
      <c r="HK12" s="9">
        <v>245.07300000000001</v>
      </c>
      <c r="HL12" s="9">
        <v>243.14099999999999</v>
      </c>
      <c r="HM12" s="9">
        <v>383.88200000000001</v>
      </c>
      <c r="HN12" s="9">
        <v>179.84</v>
      </c>
      <c r="HO12" s="9">
        <v>204.042</v>
      </c>
      <c r="HP12" s="9">
        <v>179.99100000000001</v>
      </c>
      <c r="HQ12" s="9">
        <v>82.363</v>
      </c>
      <c r="HR12" s="9">
        <v>97.626999999999995</v>
      </c>
      <c r="HS12" s="9">
        <v>379.15899999999999</v>
      </c>
      <c r="HT12" s="9">
        <v>180.30600000000001</v>
      </c>
      <c r="HU12" s="9">
        <v>198.85300000000001</v>
      </c>
      <c r="HV12" s="9">
        <v>366.79599999999999</v>
      </c>
      <c r="HW12" s="9">
        <v>173.09</v>
      </c>
      <c r="HX12" s="9">
        <v>193.70599999999999</v>
      </c>
      <c r="HY12" s="9">
        <v>728.20399999999995</v>
      </c>
      <c r="HZ12" s="9">
        <v>372.16199999999998</v>
      </c>
      <c r="IA12" s="9">
        <v>356.04199999999997</v>
      </c>
      <c r="IB12" s="9">
        <v>1155.0719999999999</v>
      </c>
      <c r="IC12" s="9">
        <v>575.86800000000005</v>
      </c>
      <c r="ID12" s="9">
        <v>579.20399999999995</v>
      </c>
      <c r="IE12" s="9">
        <v>704.38300000000004</v>
      </c>
      <c r="IF12" s="9">
        <v>355.17500000000001</v>
      </c>
      <c r="IG12" s="9">
        <v>349.20800000000003</v>
      </c>
      <c r="IH12" s="9">
        <v>1115.2190000000001</v>
      </c>
      <c r="II12" s="9">
        <v>544.23099999999999</v>
      </c>
      <c r="IJ12" s="9">
        <v>570.98800000000006</v>
      </c>
      <c r="IK12" s="9">
        <v>212.53200000000001</v>
      </c>
      <c r="IL12" s="9">
        <v>99.644999999999996</v>
      </c>
      <c r="IM12" s="9">
        <v>112.887</v>
      </c>
      <c r="IN12" s="9">
        <v>2130.7179999999998</v>
      </c>
      <c r="IO12" s="9">
        <v>1079.587</v>
      </c>
      <c r="IP12" s="9">
        <v>1051.1320000000001</v>
      </c>
      <c r="IQ12" s="9">
        <v>1544.69</v>
      </c>
    </row>
    <row r="13" spans="1:251">
      <c r="A13" s="10">
        <v>42767</v>
      </c>
      <c r="B13" s="9">
        <v>19505.505000000001</v>
      </c>
      <c r="C13" s="9">
        <v>9599.7720000000008</v>
      </c>
      <c r="D13" s="9">
        <v>9905.7330000000002</v>
      </c>
      <c r="E13" s="9">
        <v>12065.73</v>
      </c>
      <c r="F13" s="9">
        <v>6449.59</v>
      </c>
      <c r="G13" s="9">
        <v>5616.14</v>
      </c>
      <c r="H13" s="9">
        <v>1719.327</v>
      </c>
      <c r="I13" s="9">
        <v>888.17100000000005</v>
      </c>
      <c r="J13" s="9">
        <v>831.15599999999995</v>
      </c>
      <c r="K13" s="9">
        <v>1096.1880000000001</v>
      </c>
      <c r="L13" s="9">
        <v>429.26100000000002</v>
      </c>
      <c r="M13" s="9">
        <v>666.92700000000002</v>
      </c>
      <c r="N13" s="9">
        <v>577.30799999999999</v>
      </c>
      <c r="O13" s="9">
        <v>270.14400000000001</v>
      </c>
      <c r="P13" s="9">
        <v>307.16399999999999</v>
      </c>
      <c r="Q13" s="9">
        <v>1123.126</v>
      </c>
      <c r="R13" s="9">
        <v>467.86599999999999</v>
      </c>
      <c r="S13" s="9">
        <v>655.26</v>
      </c>
      <c r="T13" s="9">
        <v>1038.163</v>
      </c>
      <c r="U13" s="9">
        <v>408.93700000000001</v>
      </c>
      <c r="V13" s="9">
        <v>629.226</v>
      </c>
      <c r="W13" s="9">
        <v>2193.4110000000001</v>
      </c>
      <c r="X13" s="9">
        <v>1175.0119999999999</v>
      </c>
      <c r="Y13" s="9">
        <v>1018.398</v>
      </c>
      <c r="Z13" s="9">
        <v>9872.32</v>
      </c>
      <c r="AA13" s="9">
        <v>5274.5780000000004</v>
      </c>
      <c r="AB13" s="9">
        <v>4597.7420000000002</v>
      </c>
      <c r="AC13" s="9">
        <v>2001.5940000000001</v>
      </c>
      <c r="AD13" s="9">
        <v>1052.8230000000001</v>
      </c>
      <c r="AE13" s="9">
        <v>948.77099999999996</v>
      </c>
      <c r="AF13" s="9">
        <v>8017.0020000000004</v>
      </c>
      <c r="AG13" s="9">
        <v>4047.0729999999999</v>
      </c>
      <c r="AH13" s="9">
        <v>3969.9290000000001</v>
      </c>
      <c r="AI13" s="9">
        <v>853.99300000000005</v>
      </c>
      <c r="AJ13" s="9">
        <v>397.44600000000003</v>
      </c>
      <c r="AK13" s="9">
        <v>456.54599999999999</v>
      </c>
      <c r="AL13" s="9">
        <v>13051.375</v>
      </c>
      <c r="AM13" s="9">
        <v>6894.2979999999998</v>
      </c>
      <c r="AN13" s="9">
        <v>6157.0770000000002</v>
      </c>
      <c r="AO13" s="9">
        <v>11594.331</v>
      </c>
      <c r="AP13" s="9">
        <v>6159.87</v>
      </c>
      <c r="AQ13" s="9">
        <v>5434.4610000000002</v>
      </c>
      <c r="AR13" s="9">
        <v>10774.786</v>
      </c>
      <c r="AS13" s="9">
        <v>5794.1779999999999</v>
      </c>
      <c r="AT13" s="9">
        <v>4980.6080000000002</v>
      </c>
      <c r="AU13" s="9">
        <v>2930.0450000000001</v>
      </c>
      <c r="AV13" s="9">
        <v>1448.893</v>
      </c>
      <c r="AW13" s="9">
        <v>1481.153</v>
      </c>
      <c r="AX13" s="9">
        <v>1913.346</v>
      </c>
      <c r="AY13" s="9">
        <v>978.29600000000005</v>
      </c>
      <c r="AZ13" s="9">
        <v>935.05100000000004</v>
      </c>
      <c r="BA13" s="9">
        <v>927.702</v>
      </c>
      <c r="BB13" s="9">
        <v>533.58699999999999</v>
      </c>
      <c r="BC13" s="9">
        <v>394.11399999999998</v>
      </c>
      <c r="BD13" s="9">
        <v>736.505</v>
      </c>
      <c r="BE13" s="9">
        <v>385.41899999999998</v>
      </c>
      <c r="BF13" s="9">
        <v>351.08600000000001</v>
      </c>
      <c r="BG13" s="9">
        <v>6703.2709999999997</v>
      </c>
      <c r="BH13" s="9">
        <v>2764.7640000000001</v>
      </c>
      <c r="BI13" s="9">
        <v>3938.5070000000001</v>
      </c>
      <c r="BJ13" s="9">
        <v>1341.902</v>
      </c>
      <c r="BK13" s="9">
        <v>467.49</v>
      </c>
      <c r="BL13" s="9">
        <v>874.41200000000003</v>
      </c>
      <c r="BM13" s="9">
        <v>360.39800000000002</v>
      </c>
      <c r="BN13" s="9">
        <v>149.72399999999999</v>
      </c>
      <c r="BO13" s="9">
        <v>210.67400000000001</v>
      </c>
      <c r="BP13" s="9">
        <v>1136.8889999999999</v>
      </c>
      <c r="BQ13" s="9">
        <v>404.79</v>
      </c>
      <c r="BR13" s="9">
        <v>732.09900000000005</v>
      </c>
      <c r="BS13" s="9">
        <v>194.76400000000001</v>
      </c>
      <c r="BT13" s="9">
        <v>61.710999999999999</v>
      </c>
      <c r="BU13" s="9">
        <v>133.053</v>
      </c>
      <c r="BV13" s="9">
        <v>887.15300000000002</v>
      </c>
      <c r="BW13" s="9">
        <v>325.23899999999998</v>
      </c>
      <c r="BX13" s="9">
        <v>561.91399999999999</v>
      </c>
      <c r="BY13" s="9">
        <v>100.14100000000001</v>
      </c>
      <c r="BZ13" s="9">
        <v>42.21</v>
      </c>
      <c r="CA13" s="9">
        <v>57.932000000000002</v>
      </c>
      <c r="CB13" s="9">
        <v>209.40600000000001</v>
      </c>
      <c r="CC13" s="9">
        <v>64.61</v>
      </c>
      <c r="CD13" s="9">
        <v>144.79599999999999</v>
      </c>
      <c r="CE13" s="9">
        <v>261.74</v>
      </c>
      <c r="CF13" s="9">
        <v>15.925000000000001</v>
      </c>
      <c r="CG13" s="9">
        <v>245.816</v>
      </c>
      <c r="CH13" s="9">
        <v>2548.3850000000002</v>
      </c>
      <c r="CI13" s="9">
        <v>1118.8989999999999</v>
      </c>
      <c r="CJ13" s="9">
        <v>1429.4860000000001</v>
      </c>
      <c r="CK13" s="9">
        <v>2082.8000000000002</v>
      </c>
      <c r="CL13" s="9">
        <v>854.81799999999998</v>
      </c>
      <c r="CM13" s="9">
        <v>1227.981</v>
      </c>
      <c r="CN13" s="9">
        <v>291.19499999999999</v>
      </c>
      <c r="CO13" s="9">
        <v>106.151</v>
      </c>
      <c r="CP13" s="9">
        <v>185.04400000000001</v>
      </c>
      <c r="CQ13" s="9">
        <v>1791.605</v>
      </c>
      <c r="CR13" s="9">
        <v>748.66800000000001</v>
      </c>
      <c r="CS13" s="9">
        <v>1042.9369999999999</v>
      </c>
      <c r="CT13" s="9">
        <v>12356.924999999999</v>
      </c>
      <c r="CU13" s="9">
        <v>6555.741</v>
      </c>
      <c r="CV13" s="9">
        <v>5801.1850000000004</v>
      </c>
      <c r="CW13" s="9">
        <v>7148.58</v>
      </c>
      <c r="CX13" s="9">
        <v>3044.0320000000002</v>
      </c>
      <c r="CY13" s="9">
        <v>4104.5479999999998</v>
      </c>
      <c r="CZ13" s="9">
        <v>1060.8989999999999</v>
      </c>
      <c r="DA13" s="9">
        <v>390.54500000000002</v>
      </c>
      <c r="DB13" s="9">
        <v>670.35400000000004</v>
      </c>
      <c r="DC13" s="9">
        <v>15912.588</v>
      </c>
      <c r="DD13" s="9">
        <v>7882.8389999999999</v>
      </c>
      <c r="DE13" s="9">
        <v>8029.7489999999998</v>
      </c>
      <c r="DF13" s="9">
        <v>11601.712</v>
      </c>
      <c r="DG13" s="9">
        <v>6170.9030000000002</v>
      </c>
      <c r="DH13" s="9">
        <v>5430.8090000000002</v>
      </c>
      <c r="DI13" s="9">
        <v>1698.4690000000001</v>
      </c>
      <c r="DJ13" s="9">
        <v>874.61400000000003</v>
      </c>
      <c r="DK13" s="9">
        <v>823.85500000000002</v>
      </c>
      <c r="DL13" s="9">
        <v>1077.5820000000001</v>
      </c>
      <c r="DM13" s="9">
        <v>417.84699999999998</v>
      </c>
      <c r="DN13" s="9">
        <v>659.73400000000004</v>
      </c>
      <c r="DO13" s="9">
        <v>572.14300000000003</v>
      </c>
      <c r="DP13" s="9">
        <v>266.75</v>
      </c>
      <c r="DQ13" s="9">
        <v>305.39299999999997</v>
      </c>
      <c r="DR13" s="9">
        <v>1103.6020000000001</v>
      </c>
      <c r="DS13" s="9">
        <v>455.46899999999999</v>
      </c>
      <c r="DT13" s="9">
        <v>648.13300000000004</v>
      </c>
      <c r="DU13" s="9">
        <v>1020.023</v>
      </c>
      <c r="DV13" s="9">
        <v>397.52300000000002</v>
      </c>
      <c r="DW13" s="9">
        <v>622.50099999999998</v>
      </c>
      <c r="DX13" s="9">
        <v>2169.114</v>
      </c>
      <c r="DY13" s="9">
        <v>1159.0809999999999</v>
      </c>
      <c r="DZ13" s="9">
        <v>1010.033</v>
      </c>
      <c r="EA13" s="9">
        <v>9432.598</v>
      </c>
      <c r="EB13" s="9">
        <v>5011.8230000000003</v>
      </c>
      <c r="EC13" s="9">
        <v>4420.7759999999998</v>
      </c>
      <c r="ED13" s="9">
        <v>1982.0309999999999</v>
      </c>
      <c r="EE13" s="9">
        <v>1039.6369999999999</v>
      </c>
      <c r="EF13" s="9">
        <v>942.39400000000001</v>
      </c>
      <c r="EG13" s="9">
        <v>7782.0259999999998</v>
      </c>
      <c r="EH13" s="9">
        <v>3924.1410000000001</v>
      </c>
      <c r="EI13" s="9">
        <v>3857.8850000000002</v>
      </c>
      <c r="EJ13" s="9">
        <v>848.84</v>
      </c>
      <c r="EK13" s="9">
        <v>394.97399999999999</v>
      </c>
      <c r="EL13" s="9">
        <v>453.86599999999999</v>
      </c>
      <c r="EM13" s="9">
        <v>12480.998</v>
      </c>
      <c r="EN13" s="9">
        <v>6549.915</v>
      </c>
      <c r="EO13" s="9">
        <v>5931.0829999999996</v>
      </c>
      <c r="EP13" s="9">
        <v>11047.616</v>
      </c>
      <c r="EQ13" s="9">
        <v>5830.3620000000001</v>
      </c>
      <c r="ER13" s="9">
        <v>5217.2539999999999</v>
      </c>
      <c r="ES13" s="9">
        <v>10329.575000000001</v>
      </c>
      <c r="ET13" s="9">
        <v>5527.2389999999996</v>
      </c>
      <c r="EU13" s="9">
        <v>4802.3360000000002</v>
      </c>
      <c r="EV13" s="9">
        <v>2783.473</v>
      </c>
      <c r="EW13" s="9">
        <v>1358.443</v>
      </c>
      <c r="EX13" s="9">
        <v>1425.029</v>
      </c>
      <c r="EY13" s="9">
        <v>1800.86</v>
      </c>
      <c r="EZ13" s="9">
        <v>908.41499999999996</v>
      </c>
      <c r="FA13" s="9">
        <v>892.44500000000005</v>
      </c>
      <c r="FB13" s="9">
        <v>921.57500000000005</v>
      </c>
      <c r="FC13" s="9">
        <v>529.404</v>
      </c>
      <c r="FD13" s="9">
        <v>392.17099999999999</v>
      </c>
      <c r="FE13" s="9">
        <v>728.12</v>
      </c>
      <c r="FF13" s="9">
        <v>380.27800000000002</v>
      </c>
      <c r="FG13" s="9">
        <v>347.84199999999998</v>
      </c>
      <c r="FH13" s="9">
        <v>3582.7559999999999</v>
      </c>
      <c r="FI13" s="9">
        <v>1331.6579999999999</v>
      </c>
      <c r="FJ13" s="9">
        <v>2251.098</v>
      </c>
      <c r="FK13" s="9">
        <v>1243.5999999999999</v>
      </c>
      <c r="FL13" s="9">
        <v>415.72699999999998</v>
      </c>
      <c r="FM13" s="9">
        <v>827.87300000000005</v>
      </c>
      <c r="FN13" s="9">
        <v>347.29300000000001</v>
      </c>
      <c r="FO13" s="9">
        <v>141.94</v>
      </c>
      <c r="FP13" s="9">
        <v>205.35300000000001</v>
      </c>
      <c r="FQ13" s="9">
        <v>1046.076</v>
      </c>
      <c r="FR13" s="9">
        <v>356.79300000000001</v>
      </c>
      <c r="FS13" s="9">
        <v>689.28300000000002</v>
      </c>
      <c r="FT13" s="9">
        <v>185.41399999999999</v>
      </c>
      <c r="FU13" s="9">
        <v>57.008000000000003</v>
      </c>
      <c r="FV13" s="9">
        <v>128.40600000000001</v>
      </c>
      <c r="FW13" s="9">
        <v>805.94500000000005</v>
      </c>
      <c r="FX13" s="9">
        <v>282.20100000000002</v>
      </c>
      <c r="FY13" s="9">
        <v>523.74400000000003</v>
      </c>
      <c r="FZ13" s="9">
        <v>69.33</v>
      </c>
      <c r="GA13" s="9">
        <v>24.286000000000001</v>
      </c>
      <c r="GB13" s="9">
        <v>45.043999999999997</v>
      </c>
      <c r="GC13" s="9">
        <v>200.172</v>
      </c>
      <c r="GD13" s="9">
        <v>60.415999999999997</v>
      </c>
      <c r="GE13" s="9">
        <v>139.756</v>
      </c>
      <c r="GF13" s="9">
        <v>260.64400000000001</v>
      </c>
      <c r="GG13" s="9">
        <v>15.295999999999999</v>
      </c>
      <c r="GH13" s="9">
        <v>245.34800000000001</v>
      </c>
      <c r="GI13" s="9">
        <v>1752.395</v>
      </c>
      <c r="GJ13" s="9">
        <v>623.65599999999995</v>
      </c>
      <c r="GK13" s="9">
        <v>1128.739</v>
      </c>
      <c r="GL13" s="9">
        <v>1974.3679999999999</v>
      </c>
      <c r="GM13" s="9">
        <v>797.48699999999997</v>
      </c>
      <c r="GN13" s="9">
        <v>1176.8810000000001</v>
      </c>
      <c r="GO13" s="9">
        <v>278.75400000000002</v>
      </c>
      <c r="GP13" s="9">
        <v>99.727000000000004</v>
      </c>
      <c r="GQ13" s="9">
        <v>179.02600000000001</v>
      </c>
      <c r="GR13" s="9">
        <v>1695.614</v>
      </c>
      <c r="GS13" s="9">
        <v>697.75900000000001</v>
      </c>
      <c r="GT13" s="9">
        <v>997.85500000000002</v>
      </c>
      <c r="GU13" s="9">
        <v>11880.466</v>
      </c>
      <c r="GV13" s="9">
        <v>6270.6310000000003</v>
      </c>
      <c r="GW13" s="9">
        <v>5609.835</v>
      </c>
      <c r="GX13" s="9">
        <v>4032.1219999999998</v>
      </c>
      <c r="GY13" s="9">
        <v>1612.2080000000001</v>
      </c>
      <c r="GZ13" s="9">
        <v>2419.9140000000002</v>
      </c>
      <c r="HA13" s="9">
        <v>971.83100000000002</v>
      </c>
      <c r="HB13" s="9">
        <v>342.97699999999998</v>
      </c>
      <c r="HC13" s="9">
        <v>628.85500000000002</v>
      </c>
      <c r="HD13" s="9">
        <v>3144.1129999999998</v>
      </c>
      <c r="HE13" s="9">
        <v>1601.529</v>
      </c>
      <c r="HF13" s="9">
        <v>1542.5840000000001</v>
      </c>
      <c r="HG13" s="9">
        <v>1843.3320000000001</v>
      </c>
      <c r="HH13" s="9">
        <v>935.08600000000001</v>
      </c>
      <c r="HI13" s="9">
        <v>908.24599999999998</v>
      </c>
      <c r="HJ13" s="9">
        <v>506.96</v>
      </c>
      <c r="HK13" s="9">
        <v>254.465</v>
      </c>
      <c r="HL13" s="9">
        <v>252.49600000000001</v>
      </c>
      <c r="HM13" s="9">
        <v>390.08499999999998</v>
      </c>
      <c r="HN13" s="9">
        <v>177.035</v>
      </c>
      <c r="HO13" s="9">
        <v>213.05</v>
      </c>
      <c r="HP13" s="9">
        <v>174.98</v>
      </c>
      <c r="HQ13" s="9">
        <v>82.89</v>
      </c>
      <c r="HR13" s="9">
        <v>92.09</v>
      </c>
      <c r="HS13" s="9">
        <v>390.72399999999999</v>
      </c>
      <c r="HT13" s="9">
        <v>177.25200000000001</v>
      </c>
      <c r="HU13" s="9">
        <v>213.47200000000001</v>
      </c>
      <c r="HV13" s="9">
        <v>378.05599999999998</v>
      </c>
      <c r="HW13" s="9">
        <v>170.62</v>
      </c>
      <c r="HX13" s="9">
        <v>207.435</v>
      </c>
      <c r="HY13" s="9">
        <v>744.97699999999998</v>
      </c>
      <c r="HZ13" s="9">
        <v>374.14299999999997</v>
      </c>
      <c r="IA13" s="9">
        <v>370.834</v>
      </c>
      <c r="IB13" s="9">
        <v>1098.355</v>
      </c>
      <c r="IC13" s="9">
        <v>560.94299999999998</v>
      </c>
      <c r="ID13" s="9">
        <v>537.41200000000003</v>
      </c>
      <c r="IE13" s="9">
        <v>721.97</v>
      </c>
      <c r="IF13" s="9">
        <v>358.54300000000001</v>
      </c>
      <c r="IG13" s="9">
        <v>363.42700000000002</v>
      </c>
      <c r="IH13" s="9">
        <v>1051.0899999999999</v>
      </c>
      <c r="II13" s="9">
        <v>526.26900000000001</v>
      </c>
      <c r="IJ13" s="9">
        <v>524.82000000000005</v>
      </c>
      <c r="IK13" s="9">
        <v>160.79300000000001</v>
      </c>
      <c r="IL13" s="9">
        <v>64.968000000000004</v>
      </c>
      <c r="IM13" s="9">
        <v>95.825000000000003</v>
      </c>
      <c r="IN13" s="9">
        <v>2090.48</v>
      </c>
      <c r="IO13" s="9">
        <v>1053.896</v>
      </c>
      <c r="IP13" s="9">
        <v>1036.5840000000001</v>
      </c>
      <c r="IQ13" s="9">
        <v>1476.566</v>
      </c>
    </row>
    <row r="14" spans="1:251">
      <c r="A14" s="10">
        <v>43132</v>
      </c>
      <c r="B14" s="9">
        <v>19846.207999999999</v>
      </c>
      <c r="C14" s="9">
        <v>9762.3819999999996</v>
      </c>
      <c r="D14" s="9">
        <v>10083.825999999999</v>
      </c>
      <c r="E14" s="9">
        <v>12457.517</v>
      </c>
      <c r="F14" s="9">
        <v>6615.23</v>
      </c>
      <c r="G14" s="9">
        <v>5842.2870000000003</v>
      </c>
      <c r="H14" s="9">
        <v>1721.261</v>
      </c>
      <c r="I14" s="9">
        <v>866.11199999999997</v>
      </c>
      <c r="J14" s="9">
        <v>855.149</v>
      </c>
      <c r="K14" s="9">
        <v>1118.806</v>
      </c>
      <c r="L14" s="9">
        <v>425.423</v>
      </c>
      <c r="M14" s="9">
        <v>693.38300000000004</v>
      </c>
      <c r="N14" s="9">
        <v>584.16399999999999</v>
      </c>
      <c r="O14" s="9">
        <v>253.93299999999999</v>
      </c>
      <c r="P14" s="9">
        <v>330.23</v>
      </c>
      <c r="Q14" s="9">
        <v>1128.586</v>
      </c>
      <c r="R14" s="9">
        <v>465.97899999999998</v>
      </c>
      <c r="S14" s="9">
        <v>662.60699999999997</v>
      </c>
      <c r="T14" s="9">
        <v>1047.9860000000001</v>
      </c>
      <c r="U14" s="9">
        <v>402.57299999999998</v>
      </c>
      <c r="V14" s="9">
        <v>645.41300000000001</v>
      </c>
      <c r="W14" s="9">
        <v>2396.0720000000001</v>
      </c>
      <c r="X14" s="9">
        <v>1257.586</v>
      </c>
      <c r="Y14" s="9">
        <v>1138.4860000000001</v>
      </c>
      <c r="Z14" s="9">
        <v>10061.445</v>
      </c>
      <c r="AA14" s="9">
        <v>5357.6440000000002</v>
      </c>
      <c r="AB14" s="9">
        <v>4703.8010000000004</v>
      </c>
      <c r="AC14" s="9">
        <v>2194.1060000000002</v>
      </c>
      <c r="AD14" s="9">
        <v>1132.5150000000001</v>
      </c>
      <c r="AE14" s="9">
        <v>1061.5920000000001</v>
      </c>
      <c r="AF14" s="9">
        <v>8168.1279999999997</v>
      </c>
      <c r="AG14" s="9">
        <v>4088.1039999999998</v>
      </c>
      <c r="AH14" s="9">
        <v>4080.0239999999999</v>
      </c>
      <c r="AI14" s="9">
        <v>942.43299999999999</v>
      </c>
      <c r="AJ14" s="9">
        <v>447.30399999999997</v>
      </c>
      <c r="AK14" s="9">
        <v>495.13</v>
      </c>
      <c r="AL14" s="9">
        <v>13329.42</v>
      </c>
      <c r="AM14" s="9">
        <v>7015.8149999999996</v>
      </c>
      <c r="AN14" s="9">
        <v>6313.6049999999996</v>
      </c>
      <c r="AO14" s="9">
        <v>11756.124</v>
      </c>
      <c r="AP14" s="9">
        <v>6223.47</v>
      </c>
      <c r="AQ14" s="9">
        <v>5532.6540000000005</v>
      </c>
      <c r="AR14" s="9">
        <v>11045.227000000001</v>
      </c>
      <c r="AS14" s="9">
        <v>5902.4560000000001</v>
      </c>
      <c r="AT14" s="9">
        <v>5142.7700000000004</v>
      </c>
      <c r="AU14" s="9">
        <v>2989.0520000000001</v>
      </c>
      <c r="AV14" s="9">
        <v>1492.4549999999999</v>
      </c>
      <c r="AW14" s="9">
        <v>1496.598</v>
      </c>
      <c r="AX14" s="9">
        <v>1877.9010000000001</v>
      </c>
      <c r="AY14" s="9">
        <v>970.10400000000004</v>
      </c>
      <c r="AZ14" s="9">
        <v>907.79600000000005</v>
      </c>
      <c r="BA14" s="9">
        <v>1005.998</v>
      </c>
      <c r="BB14" s="9">
        <v>569.51900000000001</v>
      </c>
      <c r="BC14" s="9">
        <v>436.47899999999998</v>
      </c>
      <c r="BD14" s="9">
        <v>722.03</v>
      </c>
      <c r="BE14" s="9">
        <v>380.18799999999999</v>
      </c>
      <c r="BF14" s="9">
        <v>341.84199999999998</v>
      </c>
      <c r="BG14" s="9">
        <v>6666.6610000000001</v>
      </c>
      <c r="BH14" s="9">
        <v>2766.9639999999999</v>
      </c>
      <c r="BI14" s="9">
        <v>3899.6970000000001</v>
      </c>
      <c r="BJ14" s="9">
        <v>1352.03</v>
      </c>
      <c r="BK14" s="9">
        <v>506.96600000000001</v>
      </c>
      <c r="BL14" s="9">
        <v>845.06399999999996</v>
      </c>
      <c r="BM14" s="9">
        <v>388.041</v>
      </c>
      <c r="BN14" s="9">
        <v>181.18</v>
      </c>
      <c r="BO14" s="9">
        <v>206.86099999999999</v>
      </c>
      <c r="BP14" s="9">
        <v>1126.4190000000001</v>
      </c>
      <c r="BQ14" s="9">
        <v>415.91699999999997</v>
      </c>
      <c r="BR14" s="9">
        <v>710.50199999999995</v>
      </c>
      <c r="BS14" s="9">
        <v>186.31200000000001</v>
      </c>
      <c r="BT14" s="9">
        <v>61.606000000000002</v>
      </c>
      <c r="BU14" s="9">
        <v>124.70699999999999</v>
      </c>
      <c r="BV14" s="9">
        <v>885.61500000000001</v>
      </c>
      <c r="BW14" s="9">
        <v>333.714</v>
      </c>
      <c r="BX14" s="9">
        <v>551.90099999999995</v>
      </c>
      <c r="BY14" s="9">
        <v>101.874</v>
      </c>
      <c r="BZ14" s="9">
        <v>42.996000000000002</v>
      </c>
      <c r="CA14" s="9">
        <v>58.878999999999998</v>
      </c>
      <c r="CB14" s="9">
        <v>232.10499999999999</v>
      </c>
      <c r="CC14" s="9">
        <v>93.736000000000004</v>
      </c>
      <c r="CD14" s="9">
        <v>138.36799999999999</v>
      </c>
      <c r="CE14" s="9">
        <v>269.21699999999998</v>
      </c>
      <c r="CF14" s="9">
        <v>20.78</v>
      </c>
      <c r="CG14" s="9">
        <v>248.43700000000001</v>
      </c>
      <c r="CH14" s="9">
        <v>2718.366</v>
      </c>
      <c r="CI14" s="9">
        <v>1188.5709999999999</v>
      </c>
      <c r="CJ14" s="9">
        <v>1529.7950000000001</v>
      </c>
      <c r="CK14" s="9">
        <v>2080.5529999999999</v>
      </c>
      <c r="CL14" s="9">
        <v>889.84199999999998</v>
      </c>
      <c r="CM14" s="9">
        <v>1190.711</v>
      </c>
      <c r="CN14" s="9">
        <v>283.15199999999999</v>
      </c>
      <c r="CO14" s="9">
        <v>108.254</v>
      </c>
      <c r="CP14" s="9">
        <v>174.898</v>
      </c>
      <c r="CQ14" s="9">
        <v>1797.4010000000001</v>
      </c>
      <c r="CR14" s="9">
        <v>781.58799999999997</v>
      </c>
      <c r="CS14" s="9">
        <v>1015.813</v>
      </c>
      <c r="CT14" s="9">
        <v>12740.67</v>
      </c>
      <c r="CU14" s="9">
        <v>6723.4840000000004</v>
      </c>
      <c r="CV14" s="9">
        <v>6017.1850000000004</v>
      </c>
      <c r="CW14" s="9">
        <v>7105.5379999999996</v>
      </c>
      <c r="CX14" s="9">
        <v>3038.8980000000001</v>
      </c>
      <c r="CY14" s="9">
        <v>4066.64</v>
      </c>
      <c r="CZ14" s="9">
        <v>1049.56</v>
      </c>
      <c r="DA14" s="9">
        <v>403.72300000000001</v>
      </c>
      <c r="DB14" s="9">
        <v>645.83699999999999</v>
      </c>
      <c r="DC14" s="9">
        <v>16102.013999999999</v>
      </c>
      <c r="DD14" s="9">
        <v>7981.6850000000004</v>
      </c>
      <c r="DE14" s="9">
        <v>8120.3289999999997</v>
      </c>
      <c r="DF14" s="9">
        <v>11932.775</v>
      </c>
      <c r="DG14" s="9">
        <v>6297.741</v>
      </c>
      <c r="DH14" s="9">
        <v>5635.0339999999997</v>
      </c>
      <c r="DI14" s="9">
        <v>1685.8409999999999</v>
      </c>
      <c r="DJ14" s="9">
        <v>841.53899999999999</v>
      </c>
      <c r="DK14" s="9">
        <v>844.30200000000002</v>
      </c>
      <c r="DL14" s="9">
        <v>1093.1010000000001</v>
      </c>
      <c r="DM14" s="9">
        <v>408.91500000000002</v>
      </c>
      <c r="DN14" s="9">
        <v>684.18600000000004</v>
      </c>
      <c r="DO14" s="9">
        <v>578.29999999999995</v>
      </c>
      <c r="DP14" s="9">
        <v>250.45500000000001</v>
      </c>
      <c r="DQ14" s="9">
        <v>327.84500000000003</v>
      </c>
      <c r="DR14" s="9">
        <v>1099.9390000000001</v>
      </c>
      <c r="DS14" s="9">
        <v>446.90100000000001</v>
      </c>
      <c r="DT14" s="9">
        <v>653.03800000000001</v>
      </c>
      <c r="DU14" s="9">
        <v>1024.222</v>
      </c>
      <c r="DV14" s="9">
        <v>387.48200000000003</v>
      </c>
      <c r="DW14" s="9">
        <v>636.74</v>
      </c>
      <c r="DX14" s="9">
        <v>2376.9229999999998</v>
      </c>
      <c r="DY14" s="9">
        <v>1245.3230000000001</v>
      </c>
      <c r="DZ14" s="9">
        <v>1131.5999999999999</v>
      </c>
      <c r="EA14" s="9">
        <v>9555.8520000000008</v>
      </c>
      <c r="EB14" s="9">
        <v>5052.4179999999997</v>
      </c>
      <c r="EC14" s="9">
        <v>4503.4340000000002</v>
      </c>
      <c r="ED14" s="9">
        <v>2179.4850000000001</v>
      </c>
      <c r="EE14" s="9">
        <v>1123.3710000000001</v>
      </c>
      <c r="EF14" s="9">
        <v>1056.114</v>
      </c>
      <c r="EG14" s="9">
        <v>7890.8980000000001</v>
      </c>
      <c r="EH14" s="9">
        <v>3941.2689999999998</v>
      </c>
      <c r="EI14" s="9">
        <v>3949.6289999999999</v>
      </c>
      <c r="EJ14" s="9">
        <v>930.97400000000005</v>
      </c>
      <c r="EK14" s="9">
        <v>438.56900000000002</v>
      </c>
      <c r="EL14" s="9">
        <v>492.40499999999997</v>
      </c>
      <c r="EM14" s="9">
        <v>12719.362999999999</v>
      </c>
      <c r="EN14" s="9">
        <v>6649.5330000000004</v>
      </c>
      <c r="EO14" s="9">
        <v>6069.83</v>
      </c>
      <c r="EP14" s="9">
        <v>11165.45</v>
      </c>
      <c r="EQ14" s="9">
        <v>5866.0860000000002</v>
      </c>
      <c r="ER14" s="9">
        <v>5299.3639999999996</v>
      </c>
      <c r="ES14" s="9">
        <v>10534.663</v>
      </c>
      <c r="ET14" s="9">
        <v>5594.5460000000003</v>
      </c>
      <c r="EU14" s="9">
        <v>4940.1170000000002</v>
      </c>
      <c r="EV14" s="9">
        <v>2856.4380000000001</v>
      </c>
      <c r="EW14" s="9">
        <v>1411.894</v>
      </c>
      <c r="EX14" s="9">
        <v>1444.5429999999999</v>
      </c>
      <c r="EY14" s="9">
        <v>1787.0429999999999</v>
      </c>
      <c r="EZ14" s="9">
        <v>918.05499999999995</v>
      </c>
      <c r="FA14" s="9">
        <v>868.98800000000006</v>
      </c>
      <c r="FB14" s="9">
        <v>1000.455</v>
      </c>
      <c r="FC14" s="9">
        <v>566.26300000000003</v>
      </c>
      <c r="FD14" s="9">
        <v>434.19200000000001</v>
      </c>
      <c r="FE14" s="9">
        <v>713.61400000000003</v>
      </c>
      <c r="FF14" s="9">
        <v>373.77699999999999</v>
      </c>
      <c r="FG14" s="9">
        <v>339.83699999999999</v>
      </c>
      <c r="FH14" s="9">
        <v>3455.625</v>
      </c>
      <c r="FI14" s="9">
        <v>1310.1679999999999</v>
      </c>
      <c r="FJ14" s="9">
        <v>2145.4569999999999</v>
      </c>
      <c r="FK14" s="9">
        <v>1225.3879999999999</v>
      </c>
      <c r="FL14" s="9">
        <v>439.37799999999999</v>
      </c>
      <c r="FM14" s="9">
        <v>786.01</v>
      </c>
      <c r="FN14" s="9">
        <v>368.733</v>
      </c>
      <c r="FO14" s="9">
        <v>169.67099999999999</v>
      </c>
      <c r="FP14" s="9">
        <v>199.06200000000001</v>
      </c>
      <c r="FQ14" s="9">
        <v>1015.783</v>
      </c>
      <c r="FR14" s="9">
        <v>355.52199999999999</v>
      </c>
      <c r="FS14" s="9">
        <v>660.26099999999997</v>
      </c>
      <c r="FT14" s="9">
        <v>176.101</v>
      </c>
      <c r="FU14" s="9">
        <v>55.225999999999999</v>
      </c>
      <c r="FV14" s="9">
        <v>120.874</v>
      </c>
      <c r="FW14" s="9">
        <v>786.46900000000005</v>
      </c>
      <c r="FX14" s="9">
        <v>280.10300000000001</v>
      </c>
      <c r="FY14" s="9">
        <v>506.36599999999999</v>
      </c>
      <c r="FZ14" s="9">
        <v>73.489000000000004</v>
      </c>
      <c r="GA14" s="9">
        <v>30.227</v>
      </c>
      <c r="GB14" s="9">
        <v>43.262</v>
      </c>
      <c r="GC14" s="9">
        <v>215.41900000000001</v>
      </c>
      <c r="GD14" s="9">
        <v>86.278000000000006</v>
      </c>
      <c r="GE14" s="9">
        <v>129.14099999999999</v>
      </c>
      <c r="GF14" s="9">
        <v>266.971</v>
      </c>
      <c r="GG14" s="9">
        <v>19.536999999999999</v>
      </c>
      <c r="GH14" s="9">
        <v>247.435</v>
      </c>
      <c r="GI14" s="9">
        <v>1777.623</v>
      </c>
      <c r="GJ14" s="9">
        <v>647.01300000000003</v>
      </c>
      <c r="GK14" s="9">
        <v>1130.6110000000001</v>
      </c>
      <c r="GL14" s="9">
        <v>1944.816</v>
      </c>
      <c r="GM14" s="9">
        <v>815.577</v>
      </c>
      <c r="GN14" s="9">
        <v>1129.24</v>
      </c>
      <c r="GO14" s="9">
        <v>271.24599999999998</v>
      </c>
      <c r="GP14" s="9">
        <v>101.039</v>
      </c>
      <c r="GQ14" s="9">
        <v>170.20699999999999</v>
      </c>
      <c r="GR14" s="9">
        <v>1673.5709999999999</v>
      </c>
      <c r="GS14" s="9">
        <v>714.53800000000001</v>
      </c>
      <c r="GT14" s="9">
        <v>959.03300000000002</v>
      </c>
      <c r="GU14" s="9">
        <v>12204.021000000001</v>
      </c>
      <c r="GV14" s="9">
        <v>6398.7790000000005</v>
      </c>
      <c r="GW14" s="9">
        <v>5805.2420000000002</v>
      </c>
      <c r="GX14" s="9">
        <v>3897.9929999999999</v>
      </c>
      <c r="GY14" s="9">
        <v>1582.9059999999999</v>
      </c>
      <c r="GZ14" s="9">
        <v>2315.0880000000002</v>
      </c>
      <c r="HA14" s="9">
        <v>942.26499999999999</v>
      </c>
      <c r="HB14" s="9">
        <v>344.65800000000002</v>
      </c>
      <c r="HC14" s="9">
        <v>597.60799999999995</v>
      </c>
      <c r="HD14" s="9">
        <v>3170.029</v>
      </c>
      <c r="HE14" s="9">
        <v>1619.5309999999999</v>
      </c>
      <c r="HF14" s="9">
        <v>1550.499</v>
      </c>
      <c r="HG14" s="9">
        <v>1907.7190000000001</v>
      </c>
      <c r="HH14" s="9">
        <v>966.61</v>
      </c>
      <c r="HI14" s="9">
        <v>941.10900000000004</v>
      </c>
      <c r="HJ14" s="9">
        <v>486.298</v>
      </c>
      <c r="HK14" s="9">
        <v>246.89500000000001</v>
      </c>
      <c r="HL14" s="9">
        <v>239.40299999999999</v>
      </c>
      <c r="HM14" s="9">
        <v>379.33100000000002</v>
      </c>
      <c r="HN14" s="9">
        <v>170.78800000000001</v>
      </c>
      <c r="HO14" s="9">
        <v>208.54300000000001</v>
      </c>
      <c r="HP14" s="9">
        <v>175.672</v>
      </c>
      <c r="HQ14" s="9">
        <v>77.206999999999994</v>
      </c>
      <c r="HR14" s="9">
        <v>98.465000000000003</v>
      </c>
      <c r="HS14" s="9">
        <v>376.69400000000002</v>
      </c>
      <c r="HT14" s="9">
        <v>170.184</v>
      </c>
      <c r="HU14" s="9">
        <v>206.511</v>
      </c>
      <c r="HV14" s="9">
        <v>367.28699999999998</v>
      </c>
      <c r="HW14" s="9">
        <v>163.72</v>
      </c>
      <c r="HX14" s="9">
        <v>203.56700000000001</v>
      </c>
      <c r="HY14" s="9">
        <v>763.173</v>
      </c>
      <c r="HZ14" s="9">
        <v>384.34300000000002</v>
      </c>
      <c r="IA14" s="9">
        <v>378.83</v>
      </c>
      <c r="IB14" s="9">
        <v>1144.546</v>
      </c>
      <c r="IC14" s="9">
        <v>582.26599999999996</v>
      </c>
      <c r="ID14" s="9">
        <v>562.279</v>
      </c>
      <c r="IE14" s="9">
        <v>736.81799999999998</v>
      </c>
      <c r="IF14" s="9">
        <v>367.86700000000002</v>
      </c>
      <c r="IG14" s="9">
        <v>368.95100000000002</v>
      </c>
      <c r="IH14" s="9">
        <v>1098.184</v>
      </c>
      <c r="II14" s="9">
        <v>546.053</v>
      </c>
      <c r="IJ14" s="9">
        <v>552.13</v>
      </c>
      <c r="IK14" s="9">
        <v>191.62799999999999</v>
      </c>
      <c r="IL14" s="9">
        <v>92.25</v>
      </c>
      <c r="IM14" s="9">
        <v>99.378</v>
      </c>
      <c r="IN14" s="9">
        <v>2159.797</v>
      </c>
      <c r="IO14" s="9">
        <v>1092.8240000000001</v>
      </c>
      <c r="IP14" s="9">
        <v>1066.973</v>
      </c>
      <c r="IQ14" s="9">
        <v>1512.751</v>
      </c>
    </row>
    <row r="15" spans="1:251">
      <c r="A15" s="10">
        <v>43497</v>
      </c>
      <c r="B15" s="9">
        <v>20092.414000000001</v>
      </c>
      <c r="C15" s="9">
        <v>9871.8809999999994</v>
      </c>
      <c r="D15" s="9">
        <v>10220.532999999999</v>
      </c>
      <c r="E15" s="9">
        <v>12732.114</v>
      </c>
      <c r="F15" s="9">
        <v>6760.4040000000005</v>
      </c>
      <c r="G15" s="9">
        <v>5971.71</v>
      </c>
      <c r="H15" s="9">
        <v>1709.2840000000001</v>
      </c>
      <c r="I15" s="9">
        <v>865.51099999999997</v>
      </c>
      <c r="J15" s="9">
        <v>843.77300000000002</v>
      </c>
      <c r="K15" s="9">
        <v>1101.319</v>
      </c>
      <c r="L15" s="9">
        <v>422.98700000000002</v>
      </c>
      <c r="M15" s="9">
        <v>678.33199999999999</v>
      </c>
      <c r="N15" s="9">
        <v>576.05200000000002</v>
      </c>
      <c r="O15" s="9">
        <v>256.87</v>
      </c>
      <c r="P15" s="9">
        <v>319.18200000000002</v>
      </c>
      <c r="Q15" s="9">
        <v>1110.547</v>
      </c>
      <c r="R15" s="9">
        <v>460.89600000000002</v>
      </c>
      <c r="S15" s="9">
        <v>649.65099999999995</v>
      </c>
      <c r="T15" s="9">
        <v>1025.8420000000001</v>
      </c>
      <c r="U15" s="9">
        <v>400.30399999999997</v>
      </c>
      <c r="V15" s="9">
        <v>625.53800000000001</v>
      </c>
      <c r="W15" s="9">
        <v>2423.5610000000001</v>
      </c>
      <c r="X15" s="9">
        <v>1252.751</v>
      </c>
      <c r="Y15" s="9">
        <v>1170.81</v>
      </c>
      <c r="Z15" s="9">
        <v>10308.553</v>
      </c>
      <c r="AA15" s="9">
        <v>5507.6530000000002</v>
      </c>
      <c r="AB15" s="9">
        <v>4800.8999999999996</v>
      </c>
      <c r="AC15" s="9">
        <v>2245.5569999999998</v>
      </c>
      <c r="AD15" s="9">
        <v>1146.4010000000001</v>
      </c>
      <c r="AE15" s="9">
        <v>1099.1559999999999</v>
      </c>
      <c r="AF15" s="9">
        <v>8346.0249999999996</v>
      </c>
      <c r="AG15" s="9">
        <v>4220.2550000000001</v>
      </c>
      <c r="AH15" s="9">
        <v>4125.7700000000004</v>
      </c>
      <c r="AI15" s="9">
        <v>930.25300000000004</v>
      </c>
      <c r="AJ15" s="9">
        <v>442.89699999999999</v>
      </c>
      <c r="AK15" s="9">
        <v>487.35500000000002</v>
      </c>
      <c r="AL15" s="9">
        <v>13637.455</v>
      </c>
      <c r="AM15" s="9">
        <v>7173.3909999999996</v>
      </c>
      <c r="AN15" s="9">
        <v>6464.0649999999996</v>
      </c>
      <c r="AO15" s="9">
        <v>12158.189</v>
      </c>
      <c r="AP15" s="9">
        <v>6442.0460000000003</v>
      </c>
      <c r="AQ15" s="9">
        <v>5716.143</v>
      </c>
      <c r="AR15" s="9">
        <v>11374.468000000001</v>
      </c>
      <c r="AS15" s="9">
        <v>6089.6570000000002</v>
      </c>
      <c r="AT15" s="9">
        <v>5284.8109999999997</v>
      </c>
      <c r="AU15" s="9">
        <v>3164.915</v>
      </c>
      <c r="AV15" s="9">
        <v>1565.213</v>
      </c>
      <c r="AW15" s="9">
        <v>1599.702</v>
      </c>
      <c r="AX15" s="9">
        <v>1981.258</v>
      </c>
      <c r="AY15" s="9">
        <v>1004.441</v>
      </c>
      <c r="AZ15" s="9">
        <v>976.81700000000001</v>
      </c>
      <c r="BA15" s="9">
        <v>1075.9169999999999</v>
      </c>
      <c r="BB15" s="9">
        <v>591.45500000000004</v>
      </c>
      <c r="BC15" s="9">
        <v>484.46199999999999</v>
      </c>
      <c r="BD15" s="9">
        <v>681.43899999999996</v>
      </c>
      <c r="BE15" s="9">
        <v>361.56</v>
      </c>
      <c r="BF15" s="9">
        <v>319.87900000000002</v>
      </c>
      <c r="BG15" s="9">
        <v>6678.8609999999999</v>
      </c>
      <c r="BH15" s="9">
        <v>2749.9169999999999</v>
      </c>
      <c r="BI15" s="9">
        <v>3928.9430000000002</v>
      </c>
      <c r="BJ15" s="9">
        <v>1299.9269999999999</v>
      </c>
      <c r="BK15" s="9">
        <v>490.97300000000001</v>
      </c>
      <c r="BL15" s="9">
        <v>808.95399999999995</v>
      </c>
      <c r="BM15" s="9">
        <v>377.423</v>
      </c>
      <c r="BN15" s="9">
        <v>169.98099999999999</v>
      </c>
      <c r="BO15" s="9">
        <v>207.44200000000001</v>
      </c>
      <c r="BP15" s="9">
        <v>1109.1659999999999</v>
      </c>
      <c r="BQ15" s="9">
        <v>428.28199999999998</v>
      </c>
      <c r="BR15" s="9">
        <v>680.88400000000001</v>
      </c>
      <c r="BS15" s="9">
        <v>193.875</v>
      </c>
      <c r="BT15" s="9">
        <v>69.367999999999995</v>
      </c>
      <c r="BU15" s="9">
        <v>124.50700000000001</v>
      </c>
      <c r="BV15" s="9">
        <v>851.42899999999997</v>
      </c>
      <c r="BW15" s="9">
        <v>331.68799999999999</v>
      </c>
      <c r="BX15" s="9">
        <v>519.74099999999999</v>
      </c>
      <c r="BY15" s="9">
        <v>89.876999999999995</v>
      </c>
      <c r="BZ15" s="9">
        <v>40.305999999999997</v>
      </c>
      <c r="CA15" s="9">
        <v>49.570999999999998</v>
      </c>
      <c r="CB15" s="9">
        <v>201.084</v>
      </c>
      <c r="CC15" s="9">
        <v>67.751000000000005</v>
      </c>
      <c r="CD15" s="9">
        <v>133.334</v>
      </c>
      <c r="CE15" s="9">
        <v>245.58600000000001</v>
      </c>
      <c r="CF15" s="9">
        <v>18.219000000000001</v>
      </c>
      <c r="CG15" s="9">
        <v>227.36699999999999</v>
      </c>
      <c r="CH15" s="9">
        <v>2794.4459999999999</v>
      </c>
      <c r="CI15" s="9">
        <v>1220.1780000000001</v>
      </c>
      <c r="CJ15" s="9">
        <v>1574.268</v>
      </c>
      <c r="CK15" s="9">
        <v>1991.69</v>
      </c>
      <c r="CL15" s="9">
        <v>857.59299999999996</v>
      </c>
      <c r="CM15" s="9">
        <v>1134.097</v>
      </c>
      <c r="CN15" s="9">
        <v>305.09199999999998</v>
      </c>
      <c r="CO15" s="9">
        <v>129.541</v>
      </c>
      <c r="CP15" s="9">
        <v>175.55199999999999</v>
      </c>
      <c r="CQ15" s="9">
        <v>1686.598</v>
      </c>
      <c r="CR15" s="9">
        <v>728.05200000000002</v>
      </c>
      <c r="CS15" s="9">
        <v>958.54499999999996</v>
      </c>
      <c r="CT15" s="9">
        <v>13037.207</v>
      </c>
      <c r="CU15" s="9">
        <v>6889.9449999999997</v>
      </c>
      <c r="CV15" s="9">
        <v>6147.2619999999997</v>
      </c>
      <c r="CW15" s="9">
        <v>7055.2079999999996</v>
      </c>
      <c r="CX15" s="9">
        <v>2981.9360000000001</v>
      </c>
      <c r="CY15" s="9">
        <v>4073.2710000000002</v>
      </c>
      <c r="CZ15" s="9">
        <v>1029.683</v>
      </c>
      <c r="DA15" s="9">
        <v>407.99</v>
      </c>
      <c r="DB15" s="9">
        <v>621.69299999999998</v>
      </c>
      <c r="DC15" s="9">
        <v>16303.277</v>
      </c>
      <c r="DD15" s="9">
        <v>8083.174</v>
      </c>
      <c r="DE15" s="9">
        <v>8220.1029999999992</v>
      </c>
      <c r="DF15" s="9">
        <v>12165.032999999999</v>
      </c>
      <c r="DG15" s="9">
        <v>6411.009</v>
      </c>
      <c r="DH15" s="9">
        <v>5754.0240000000003</v>
      </c>
      <c r="DI15" s="9">
        <v>1674.8879999999999</v>
      </c>
      <c r="DJ15" s="9">
        <v>842.98099999999999</v>
      </c>
      <c r="DK15" s="9">
        <v>831.90700000000004</v>
      </c>
      <c r="DL15" s="9">
        <v>1076.3969999999999</v>
      </c>
      <c r="DM15" s="9">
        <v>407.56099999999998</v>
      </c>
      <c r="DN15" s="9">
        <v>668.83600000000001</v>
      </c>
      <c r="DO15" s="9">
        <v>566.03</v>
      </c>
      <c r="DP15" s="9">
        <v>249.863</v>
      </c>
      <c r="DQ15" s="9">
        <v>316.166</v>
      </c>
      <c r="DR15" s="9">
        <v>1083.4749999999999</v>
      </c>
      <c r="DS15" s="9">
        <v>442.56700000000001</v>
      </c>
      <c r="DT15" s="9">
        <v>640.90800000000002</v>
      </c>
      <c r="DU15" s="9">
        <v>1002.759</v>
      </c>
      <c r="DV15" s="9">
        <v>384.87799999999999</v>
      </c>
      <c r="DW15" s="9">
        <v>617.88099999999997</v>
      </c>
      <c r="DX15" s="9">
        <v>2397.6790000000001</v>
      </c>
      <c r="DY15" s="9">
        <v>1234.3679999999999</v>
      </c>
      <c r="DZ15" s="9">
        <v>1163.3109999999999</v>
      </c>
      <c r="EA15" s="9">
        <v>9767.3539999999994</v>
      </c>
      <c r="EB15" s="9">
        <v>5176.6409999999996</v>
      </c>
      <c r="EC15" s="9">
        <v>4590.7129999999997</v>
      </c>
      <c r="ED15" s="9">
        <v>2224.2539999999999</v>
      </c>
      <c r="EE15" s="9">
        <v>1131.55</v>
      </c>
      <c r="EF15" s="9">
        <v>1092.703</v>
      </c>
      <c r="EG15" s="9">
        <v>8061.4660000000003</v>
      </c>
      <c r="EH15" s="9">
        <v>4077.2779999999998</v>
      </c>
      <c r="EI15" s="9">
        <v>3984.1880000000001</v>
      </c>
      <c r="EJ15" s="9">
        <v>918.66300000000001</v>
      </c>
      <c r="EK15" s="9">
        <v>433.49</v>
      </c>
      <c r="EL15" s="9">
        <v>485.173</v>
      </c>
      <c r="EM15" s="9">
        <v>12964.254000000001</v>
      </c>
      <c r="EN15" s="9">
        <v>6767.9889999999996</v>
      </c>
      <c r="EO15" s="9">
        <v>6196.2650000000003</v>
      </c>
      <c r="EP15" s="9">
        <v>11509.98</v>
      </c>
      <c r="EQ15" s="9">
        <v>6050.2460000000001</v>
      </c>
      <c r="ER15" s="9">
        <v>5459.7340000000004</v>
      </c>
      <c r="ES15" s="9">
        <v>10827.092000000001</v>
      </c>
      <c r="ET15" s="9">
        <v>5753.4620000000004</v>
      </c>
      <c r="EU15" s="9">
        <v>5073.63</v>
      </c>
      <c r="EV15" s="9">
        <v>3004.375</v>
      </c>
      <c r="EW15" s="9">
        <v>1474.6469999999999</v>
      </c>
      <c r="EX15" s="9">
        <v>1529.7280000000001</v>
      </c>
      <c r="EY15" s="9">
        <v>1868.33</v>
      </c>
      <c r="EZ15" s="9">
        <v>943.35699999999997</v>
      </c>
      <c r="FA15" s="9">
        <v>924.97299999999996</v>
      </c>
      <c r="FB15" s="9">
        <v>1069.1089999999999</v>
      </c>
      <c r="FC15" s="9">
        <v>586.37800000000004</v>
      </c>
      <c r="FD15" s="9">
        <v>482.73200000000003</v>
      </c>
      <c r="FE15" s="9">
        <v>668.76</v>
      </c>
      <c r="FF15" s="9">
        <v>352.815</v>
      </c>
      <c r="FG15" s="9">
        <v>315.94499999999999</v>
      </c>
      <c r="FH15" s="9">
        <v>3469.4850000000001</v>
      </c>
      <c r="FI15" s="9">
        <v>1319.35</v>
      </c>
      <c r="FJ15" s="9">
        <v>2150.134</v>
      </c>
      <c r="FK15" s="9">
        <v>1172.54</v>
      </c>
      <c r="FL15" s="9">
        <v>421.149</v>
      </c>
      <c r="FM15" s="9">
        <v>751.39</v>
      </c>
      <c r="FN15" s="9">
        <v>358.15800000000002</v>
      </c>
      <c r="FO15" s="9">
        <v>155.703</v>
      </c>
      <c r="FP15" s="9">
        <v>202.45599999999999</v>
      </c>
      <c r="FQ15" s="9">
        <v>998.02200000000005</v>
      </c>
      <c r="FR15" s="9">
        <v>364.46899999999999</v>
      </c>
      <c r="FS15" s="9">
        <v>633.55200000000002</v>
      </c>
      <c r="FT15" s="9">
        <v>185.023</v>
      </c>
      <c r="FU15" s="9">
        <v>64.59</v>
      </c>
      <c r="FV15" s="9">
        <v>120.43300000000001</v>
      </c>
      <c r="FW15" s="9">
        <v>750.94299999999998</v>
      </c>
      <c r="FX15" s="9">
        <v>273.17700000000002</v>
      </c>
      <c r="FY15" s="9">
        <v>477.767</v>
      </c>
      <c r="FZ15" s="9">
        <v>61.253999999999998</v>
      </c>
      <c r="GA15" s="9">
        <v>23.943000000000001</v>
      </c>
      <c r="GB15" s="9">
        <v>37.311999999999998</v>
      </c>
      <c r="GC15" s="9">
        <v>182.65</v>
      </c>
      <c r="GD15" s="9">
        <v>60.186999999999998</v>
      </c>
      <c r="GE15" s="9">
        <v>122.464</v>
      </c>
      <c r="GF15" s="9">
        <v>239.26300000000001</v>
      </c>
      <c r="GG15" s="9">
        <v>14.897</v>
      </c>
      <c r="GH15" s="9">
        <v>224.36600000000001</v>
      </c>
      <c r="GI15" s="9">
        <v>1796.079</v>
      </c>
      <c r="GJ15" s="9">
        <v>656.94100000000003</v>
      </c>
      <c r="GK15" s="9">
        <v>1139.1389999999999</v>
      </c>
      <c r="GL15" s="9">
        <v>1849.432</v>
      </c>
      <c r="GM15" s="9">
        <v>777.471</v>
      </c>
      <c r="GN15" s="9">
        <v>1071.961</v>
      </c>
      <c r="GO15" s="9">
        <v>292.42</v>
      </c>
      <c r="GP15" s="9">
        <v>123.246</v>
      </c>
      <c r="GQ15" s="9">
        <v>169.17400000000001</v>
      </c>
      <c r="GR15" s="9">
        <v>1557.011</v>
      </c>
      <c r="GS15" s="9">
        <v>654.22500000000002</v>
      </c>
      <c r="GT15" s="9">
        <v>902.78700000000003</v>
      </c>
      <c r="GU15" s="9">
        <v>12457.453</v>
      </c>
      <c r="GV15" s="9">
        <v>6534.2550000000001</v>
      </c>
      <c r="GW15" s="9">
        <v>5923.1980000000003</v>
      </c>
      <c r="GX15" s="9">
        <v>3845.8240000000001</v>
      </c>
      <c r="GY15" s="9">
        <v>1548.9190000000001</v>
      </c>
      <c r="GZ15" s="9">
        <v>2296.9050000000002</v>
      </c>
      <c r="HA15" s="9">
        <v>922.71100000000001</v>
      </c>
      <c r="HB15" s="9">
        <v>346.495</v>
      </c>
      <c r="HC15" s="9">
        <v>576.21600000000001</v>
      </c>
      <c r="HD15" s="9">
        <v>3211.125</v>
      </c>
      <c r="HE15" s="9">
        <v>1640.8309999999999</v>
      </c>
      <c r="HF15" s="9">
        <v>1570.2940000000001</v>
      </c>
      <c r="HG15" s="9">
        <v>1974.28</v>
      </c>
      <c r="HH15" s="9">
        <v>1008.289</v>
      </c>
      <c r="HI15" s="9">
        <v>965.99099999999999</v>
      </c>
      <c r="HJ15" s="9">
        <v>482.54300000000001</v>
      </c>
      <c r="HK15" s="9">
        <v>234.73400000000001</v>
      </c>
      <c r="HL15" s="9">
        <v>247.809</v>
      </c>
      <c r="HM15" s="9">
        <v>379.14699999999999</v>
      </c>
      <c r="HN15" s="9">
        <v>159.375</v>
      </c>
      <c r="HO15" s="9">
        <v>219.77199999999999</v>
      </c>
      <c r="HP15" s="9">
        <v>174.88300000000001</v>
      </c>
      <c r="HQ15" s="9">
        <v>71.685000000000002</v>
      </c>
      <c r="HR15" s="9">
        <v>103.19799999999999</v>
      </c>
      <c r="HS15" s="9">
        <v>378.59500000000003</v>
      </c>
      <c r="HT15" s="9">
        <v>162.94999999999999</v>
      </c>
      <c r="HU15" s="9">
        <v>215.64500000000001</v>
      </c>
      <c r="HV15" s="9">
        <v>365.59800000000001</v>
      </c>
      <c r="HW15" s="9">
        <v>153.54599999999999</v>
      </c>
      <c r="HX15" s="9">
        <v>212.05199999999999</v>
      </c>
      <c r="HY15" s="9">
        <v>789.32899999999995</v>
      </c>
      <c r="HZ15" s="9">
        <v>398.226</v>
      </c>
      <c r="IA15" s="9">
        <v>391.10300000000001</v>
      </c>
      <c r="IB15" s="9">
        <v>1184.951</v>
      </c>
      <c r="IC15" s="9">
        <v>610.06299999999999</v>
      </c>
      <c r="ID15" s="9">
        <v>574.88800000000003</v>
      </c>
      <c r="IE15" s="9">
        <v>769.49599999999998</v>
      </c>
      <c r="IF15" s="9">
        <v>385.87400000000002</v>
      </c>
      <c r="IG15" s="9">
        <v>383.62200000000001</v>
      </c>
      <c r="IH15" s="9">
        <v>1138.0609999999999</v>
      </c>
      <c r="II15" s="9">
        <v>580.95000000000005</v>
      </c>
      <c r="IJ15" s="9">
        <v>557.11099999999999</v>
      </c>
      <c r="IK15" s="9">
        <v>187.43299999999999</v>
      </c>
      <c r="IL15" s="9">
        <v>75.296999999999997</v>
      </c>
      <c r="IM15" s="9">
        <v>112.136</v>
      </c>
      <c r="IN15" s="9">
        <v>2222.4140000000002</v>
      </c>
      <c r="IO15" s="9">
        <v>1132.1949999999999</v>
      </c>
      <c r="IP15" s="9">
        <v>1090.2190000000001</v>
      </c>
      <c r="IQ15" s="9">
        <v>1618.6990000000001</v>
      </c>
    </row>
    <row r="16" spans="1:251">
      <c r="A16" s="10">
        <v>43862</v>
      </c>
      <c r="B16" s="9">
        <v>20488.091</v>
      </c>
      <c r="C16" s="9">
        <v>10100.996999999999</v>
      </c>
      <c r="D16" s="9">
        <v>10387.093999999999</v>
      </c>
      <c r="E16" s="9">
        <v>12954.494000000001</v>
      </c>
      <c r="F16" s="9">
        <v>6830.6639999999998</v>
      </c>
      <c r="G16" s="9">
        <v>6123.83</v>
      </c>
      <c r="H16" s="9">
        <v>1840.5229999999999</v>
      </c>
      <c r="I16" s="9">
        <v>936.77599999999995</v>
      </c>
      <c r="J16" s="9">
        <v>903.74699999999996</v>
      </c>
      <c r="K16" s="9">
        <v>1160.1479999999999</v>
      </c>
      <c r="L16" s="9">
        <v>439.40100000000001</v>
      </c>
      <c r="M16" s="9">
        <v>720.74800000000005</v>
      </c>
      <c r="N16" s="9">
        <v>599.56200000000001</v>
      </c>
      <c r="O16" s="9">
        <v>264.40300000000002</v>
      </c>
      <c r="P16" s="9">
        <v>335.15800000000002</v>
      </c>
      <c r="Q16" s="9">
        <v>1190.6669999999999</v>
      </c>
      <c r="R16" s="9">
        <v>494.98700000000002</v>
      </c>
      <c r="S16" s="9">
        <v>695.68</v>
      </c>
      <c r="T16" s="9">
        <v>1095.249</v>
      </c>
      <c r="U16" s="9">
        <v>418.44</v>
      </c>
      <c r="V16" s="9">
        <v>676.80899999999997</v>
      </c>
      <c r="W16" s="9">
        <v>2388.9299999999998</v>
      </c>
      <c r="X16" s="9">
        <v>1223.819</v>
      </c>
      <c r="Y16" s="9">
        <v>1165.1110000000001</v>
      </c>
      <c r="Z16" s="9">
        <v>10565.563</v>
      </c>
      <c r="AA16" s="9">
        <v>5606.8450000000003</v>
      </c>
      <c r="AB16" s="9">
        <v>4958.7179999999998</v>
      </c>
      <c r="AC16" s="9">
        <v>2199.2559999999999</v>
      </c>
      <c r="AD16" s="9">
        <v>1114.241</v>
      </c>
      <c r="AE16" s="9">
        <v>1085.0150000000001</v>
      </c>
      <c r="AF16" s="9">
        <v>8597.1209999999992</v>
      </c>
      <c r="AG16" s="9">
        <v>4318.9740000000002</v>
      </c>
      <c r="AH16" s="9">
        <v>4278.1469999999999</v>
      </c>
      <c r="AI16" s="9">
        <v>1063.2239999999999</v>
      </c>
      <c r="AJ16" s="9">
        <v>533.44200000000001</v>
      </c>
      <c r="AK16" s="9">
        <v>529.78200000000004</v>
      </c>
      <c r="AL16" s="9">
        <v>13870.591</v>
      </c>
      <c r="AM16" s="9">
        <v>7257.75</v>
      </c>
      <c r="AN16" s="9">
        <v>6612.8410000000003</v>
      </c>
      <c r="AO16" s="9">
        <v>12404.501</v>
      </c>
      <c r="AP16" s="9">
        <v>6536.4459999999999</v>
      </c>
      <c r="AQ16" s="9">
        <v>5868.0550000000003</v>
      </c>
      <c r="AR16" s="9">
        <v>11613.421</v>
      </c>
      <c r="AS16" s="9">
        <v>6174.866</v>
      </c>
      <c r="AT16" s="9">
        <v>5438.5550000000003</v>
      </c>
      <c r="AU16" s="9">
        <v>3246.0889999999999</v>
      </c>
      <c r="AV16" s="9">
        <v>1628.9829999999999</v>
      </c>
      <c r="AW16" s="9">
        <v>1617.105</v>
      </c>
      <c r="AX16" s="9">
        <v>1968.299</v>
      </c>
      <c r="AY16" s="9">
        <v>1002.248</v>
      </c>
      <c r="AZ16" s="9">
        <v>966.05100000000004</v>
      </c>
      <c r="BA16" s="9">
        <v>1052.201</v>
      </c>
      <c r="BB16" s="9">
        <v>575.16099999999994</v>
      </c>
      <c r="BC16" s="9">
        <v>477.03899999999999</v>
      </c>
      <c r="BD16" s="9">
        <v>696.41499999999996</v>
      </c>
      <c r="BE16" s="9">
        <v>374.48599999999999</v>
      </c>
      <c r="BF16" s="9">
        <v>321.92899999999997</v>
      </c>
      <c r="BG16" s="9">
        <v>6837.1819999999998</v>
      </c>
      <c r="BH16" s="9">
        <v>2895.8470000000002</v>
      </c>
      <c r="BI16" s="9">
        <v>3941.335</v>
      </c>
      <c r="BJ16" s="9">
        <v>1367.068</v>
      </c>
      <c r="BK16" s="9">
        <v>514.08000000000004</v>
      </c>
      <c r="BL16" s="9">
        <v>852.98800000000006</v>
      </c>
      <c r="BM16" s="9">
        <v>389.70600000000002</v>
      </c>
      <c r="BN16" s="9">
        <v>163.54900000000001</v>
      </c>
      <c r="BO16" s="9">
        <v>226.15700000000001</v>
      </c>
      <c r="BP16" s="9">
        <v>1163.511</v>
      </c>
      <c r="BQ16" s="9">
        <v>442.14800000000002</v>
      </c>
      <c r="BR16" s="9">
        <v>721.36300000000006</v>
      </c>
      <c r="BS16" s="9">
        <v>218.387</v>
      </c>
      <c r="BT16" s="9">
        <v>88.710999999999999</v>
      </c>
      <c r="BU16" s="9">
        <v>129.67599999999999</v>
      </c>
      <c r="BV16" s="9">
        <v>881.87099999999998</v>
      </c>
      <c r="BW16" s="9">
        <v>327.26799999999997</v>
      </c>
      <c r="BX16" s="9">
        <v>554.60299999999995</v>
      </c>
      <c r="BY16" s="9">
        <v>103.26600000000001</v>
      </c>
      <c r="BZ16" s="9">
        <v>45.942999999999998</v>
      </c>
      <c r="CA16" s="9">
        <v>57.323</v>
      </c>
      <c r="CB16" s="9">
        <v>213.14</v>
      </c>
      <c r="CC16" s="9">
        <v>75.97</v>
      </c>
      <c r="CD16" s="9">
        <v>137.16999999999999</v>
      </c>
      <c r="CE16" s="9">
        <v>257.72899999999998</v>
      </c>
      <c r="CF16" s="9">
        <v>19.271000000000001</v>
      </c>
      <c r="CG16" s="9">
        <v>238.458</v>
      </c>
      <c r="CH16" s="9">
        <v>2896.0410000000002</v>
      </c>
      <c r="CI16" s="9">
        <v>1278.329</v>
      </c>
      <c r="CJ16" s="9">
        <v>1617.712</v>
      </c>
      <c r="CK16" s="9">
        <v>2073.0659999999998</v>
      </c>
      <c r="CL16" s="9">
        <v>892.60400000000004</v>
      </c>
      <c r="CM16" s="9">
        <v>1180.462</v>
      </c>
      <c r="CN16" s="9">
        <v>328.101</v>
      </c>
      <c r="CO16" s="9">
        <v>145.47</v>
      </c>
      <c r="CP16" s="9">
        <v>182.631</v>
      </c>
      <c r="CQ16" s="9">
        <v>1744.9649999999999</v>
      </c>
      <c r="CR16" s="9">
        <v>747.13400000000001</v>
      </c>
      <c r="CS16" s="9">
        <v>997.83100000000002</v>
      </c>
      <c r="CT16" s="9">
        <v>13282.594999999999</v>
      </c>
      <c r="CU16" s="9">
        <v>6976.134</v>
      </c>
      <c r="CV16" s="9">
        <v>6306.4610000000002</v>
      </c>
      <c r="CW16" s="9">
        <v>7205.4960000000001</v>
      </c>
      <c r="CX16" s="9">
        <v>3124.8629999999998</v>
      </c>
      <c r="CY16" s="9">
        <v>4080.6329999999998</v>
      </c>
      <c r="CZ16" s="9">
        <v>1079.0170000000001</v>
      </c>
      <c r="DA16" s="9">
        <v>422.428</v>
      </c>
      <c r="DB16" s="9">
        <v>656.58900000000006</v>
      </c>
      <c r="DC16" s="9">
        <v>16502.364000000001</v>
      </c>
      <c r="DD16" s="9">
        <v>8199.9889999999996</v>
      </c>
      <c r="DE16" s="9">
        <v>8302.375</v>
      </c>
      <c r="DF16" s="9">
        <v>12361.111000000001</v>
      </c>
      <c r="DG16" s="9">
        <v>6480.0010000000002</v>
      </c>
      <c r="DH16" s="9">
        <v>5881.11</v>
      </c>
      <c r="DI16" s="9">
        <v>1803.751</v>
      </c>
      <c r="DJ16" s="9">
        <v>911.49</v>
      </c>
      <c r="DK16" s="9">
        <v>892.26099999999997</v>
      </c>
      <c r="DL16" s="9">
        <v>1135.4010000000001</v>
      </c>
      <c r="DM16" s="9">
        <v>424.07600000000002</v>
      </c>
      <c r="DN16" s="9">
        <v>711.32500000000005</v>
      </c>
      <c r="DO16" s="9">
        <v>594.14499999999998</v>
      </c>
      <c r="DP16" s="9">
        <v>259.37900000000002</v>
      </c>
      <c r="DQ16" s="9">
        <v>334.76499999999999</v>
      </c>
      <c r="DR16" s="9">
        <v>1164.9870000000001</v>
      </c>
      <c r="DS16" s="9">
        <v>478.12400000000002</v>
      </c>
      <c r="DT16" s="9">
        <v>686.86300000000006</v>
      </c>
      <c r="DU16" s="9">
        <v>1072.7180000000001</v>
      </c>
      <c r="DV16" s="9">
        <v>404.245</v>
      </c>
      <c r="DW16" s="9">
        <v>668.47299999999996</v>
      </c>
      <c r="DX16" s="9">
        <v>2365.7959999999998</v>
      </c>
      <c r="DY16" s="9">
        <v>1210.913</v>
      </c>
      <c r="DZ16" s="9">
        <v>1154.883</v>
      </c>
      <c r="EA16" s="9">
        <v>9995.3150000000005</v>
      </c>
      <c r="EB16" s="9">
        <v>5269.0879999999997</v>
      </c>
      <c r="EC16" s="9">
        <v>4726.2269999999999</v>
      </c>
      <c r="ED16" s="9">
        <v>2178.2399999999998</v>
      </c>
      <c r="EE16" s="9">
        <v>1102.078</v>
      </c>
      <c r="EF16" s="9">
        <v>1076.163</v>
      </c>
      <c r="EG16" s="9">
        <v>8286.9050000000007</v>
      </c>
      <c r="EH16" s="9">
        <v>4161.0870000000004</v>
      </c>
      <c r="EI16" s="9">
        <v>4125.8180000000002</v>
      </c>
      <c r="EJ16" s="9">
        <v>1045.3389999999999</v>
      </c>
      <c r="EK16" s="9">
        <v>520.79499999999996</v>
      </c>
      <c r="EL16" s="9">
        <v>524.54399999999998</v>
      </c>
      <c r="EM16" s="9">
        <v>13168.63</v>
      </c>
      <c r="EN16" s="9">
        <v>6848.8360000000002</v>
      </c>
      <c r="EO16" s="9">
        <v>6319.7939999999999</v>
      </c>
      <c r="EP16" s="9">
        <v>11725.056</v>
      </c>
      <c r="EQ16" s="9">
        <v>6138.951</v>
      </c>
      <c r="ER16" s="9">
        <v>5586.1059999999998</v>
      </c>
      <c r="ES16" s="9">
        <v>11036.853999999999</v>
      </c>
      <c r="ET16" s="9">
        <v>5834.4250000000002</v>
      </c>
      <c r="EU16" s="9">
        <v>5202.4290000000001</v>
      </c>
      <c r="EV16" s="9">
        <v>3081.5909999999999</v>
      </c>
      <c r="EW16" s="9">
        <v>1535.479</v>
      </c>
      <c r="EX16" s="9">
        <v>1546.1110000000001</v>
      </c>
      <c r="EY16" s="9">
        <v>1854.35</v>
      </c>
      <c r="EZ16" s="9">
        <v>941.14700000000005</v>
      </c>
      <c r="FA16" s="9">
        <v>913.20299999999997</v>
      </c>
      <c r="FB16" s="9">
        <v>1046.8309999999999</v>
      </c>
      <c r="FC16" s="9">
        <v>572.31200000000001</v>
      </c>
      <c r="FD16" s="9">
        <v>474.51900000000001</v>
      </c>
      <c r="FE16" s="9">
        <v>684.47299999999996</v>
      </c>
      <c r="FF16" s="9">
        <v>367.21800000000002</v>
      </c>
      <c r="FG16" s="9">
        <v>317.255</v>
      </c>
      <c r="FH16" s="9">
        <v>3456.779</v>
      </c>
      <c r="FI16" s="9">
        <v>1352.77</v>
      </c>
      <c r="FJ16" s="9">
        <v>2104.009</v>
      </c>
      <c r="FK16" s="9">
        <v>1222.393</v>
      </c>
      <c r="FL16" s="9">
        <v>438.49099999999999</v>
      </c>
      <c r="FM16" s="9">
        <v>783.90200000000004</v>
      </c>
      <c r="FN16" s="9">
        <v>366.62200000000001</v>
      </c>
      <c r="FO16" s="9">
        <v>148.66999999999999</v>
      </c>
      <c r="FP16" s="9">
        <v>217.952</v>
      </c>
      <c r="FQ16" s="9">
        <v>1032.181</v>
      </c>
      <c r="FR16" s="9">
        <v>374.48099999999999</v>
      </c>
      <c r="FS16" s="9">
        <v>657.7</v>
      </c>
      <c r="FT16" s="9">
        <v>208.73099999999999</v>
      </c>
      <c r="FU16" s="9">
        <v>84.768000000000001</v>
      </c>
      <c r="FV16" s="9">
        <v>123.96299999999999</v>
      </c>
      <c r="FW16" s="9">
        <v>761.25699999999995</v>
      </c>
      <c r="FX16" s="9">
        <v>263.54500000000002</v>
      </c>
      <c r="FY16" s="9">
        <v>497.71300000000002</v>
      </c>
      <c r="FZ16" s="9">
        <v>68.289000000000001</v>
      </c>
      <c r="GA16" s="9">
        <v>25.31</v>
      </c>
      <c r="GB16" s="9">
        <v>42.978000000000002</v>
      </c>
      <c r="GC16" s="9">
        <v>198.68799999999999</v>
      </c>
      <c r="GD16" s="9">
        <v>68.048000000000002</v>
      </c>
      <c r="GE16" s="9">
        <v>130.63999999999999</v>
      </c>
      <c r="GF16" s="9">
        <v>252.512</v>
      </c>
      <c r="GG16" s="9">
        <v>17.155000000000001</v>
      </c>
      <c r="GH16" s="9">
        <v>235.357</v>
      </c>
      <c r="GI16" s="9">
        <v>1799.7829999999999</v>
      </c>
      <c r="GJ16" s="9">
        <v>664.22299999999996</v>
      </c>
      <c r="GK16" s="9">
        <v>1135.56</v>
      </c>
      <c r="GL16" s="9">
        <v>1915.3420000000001</v>
      </c>
      <c r="GM16" s="9">
        <v>809.74699999999996</v>
      </c>
      <c r="GN16" s="9">
        <v>1105.595</v>
      </c>
      <c r="GO16" s="9">
        <v>314.62200000000001</v>
      </c>
      <c r="GP16" s="9">
        <v>139.58199999999999</v>
      </c>
      <c r="GQ16" s="9">
        <v>175.04</v>
      </c>
      <c r="GR16" s="9">
        <v>1600.72</v>
      </c>
      <c r="GS16" s="9">
        <v>670.16499999999996</v>
      </c>
      <c r="GT16" s="9">
        <v>930.55499999999995</v>
      </c>
      <c r="GU16" s="9">
        <v>12675.733</v>
      </c>
      <c r="GV16" s="9">
        <v>6619.5829999999996</v>
      </c>
      <c r="GW16" s="9">
        <v>6056.15</v>
      </c>
      <c r="GX16" s="9">
        <v>3826.6309999999999</v>
      </c>
      <c r="GY16" s="9">
        <v>1580.4059999999999</v>
      </c>
      <c r="GZ16" s="9">
        <v>2246.2240000000002</v>
      </c>
      <c r="HA16" s="9">
        <v>950.66499999999996</v>
      </c>
      <c r="HB16" s="9">
        <v>355.67200000000003</v>
      </c>
      <c r="HC16" s="9">
        <v>594.99199999999996</v>
      </c>
      <c r="HD16" s="9">
        <v>3176.2240000000002</v>
      </c>
      <c r="HE16" s="9">
        <v>1639.15</v>
      </c>
      <c r="HF16" s="9">
        <v>1537.0740000000001</v>
      </c>
      <c r="HG16" s="9">
        <v>1936.2329999999999</v>
      </c>
      <c r="HH16" s="9">
        <v>971.50099999999998</v>
      </c>
      <c r="HI16" s="9">
        <v>964.73199999999997</v>
      </c>
      <c r="HJ16" s="9">
        <v>509.72899999999998</v>
      </c>
      <c r="HK16" s="9">
        <v>242.499</v>
      </c>
      <c r="HL16" s="9">
        <v>267.23</v>
      </c>
      <c r="HM16" s="9">
        <v>407.04899999999998</v>
      </c>
      <c r="HN16" s="9">
        <v>174.1</v>
      </c>
      <c r="HO16" s="9">
        <v>232.95</v>
      </c>
      <c r="HP16" s="9">
        <v>182.54400000000001</v>
      </c>
      <c r="HQ16" s="9">
        <v>85.834999999999994</v>
      </c>
      <c r="HR16" s="9">
        <v>96.709000000000003</v>
      </c>
      <c r="HS16" s="9">
        <v>403.108</v>
      </c>
      <c r="HT16" s="9">
        <v>176.328</v>
      </c>
      <c r="HU16" s="9">
        <v>226.78</v>
      </c>
      <c r="HV16" s="9">
        <v>393.75599999999997</v>
      </c>
      <c r="HW16" s="9">
        <v>167.685</v>
      </c>
      <c r="HX16" s="9">
        <v>226.071</v>
      </c>
      <c r="HY16" s="9">
        <v>750.774</v>
      </c>
      <c r="HZ16" s="9">
        <v>372.21699999999998</v>
      </c>
      <c r="IA16" s="9">
        <v>378.55700000000002</v>
      </c>
      <c r="IB16" s="9">
        <v>1185.4590000000001</v>
      </c>
      <c r="IC16" s="9">
        <v>599.28399999999999</v>
      </c>
      <c r="ID16" s="9">
        <v>586.17600000000004</v>
      </c>
      <c r="IE16" s="9">
        <v>728.976</v>
      </c>
      <c r="IF16" s="9">
        <v>357.91</v>
      </c>
      <c r="IG16" s="9">
        <v>371.065</v>
      </c>
      <c r="IH16" s="9">
        <v>1144.0219999999999</v>
      </c>
      <c r="II16" s="9">
        <v>573.67899999999997</v>
      </c>
      <c r="IJ16" s="9">
        <v>570.34299999999996</v>
      </c>
      <c r="IK16" s="9">
        <v>202.40600000000001</v>
      </c>
      <c r="IL16" s="9">
        <v>89.17</v>
      </c>
      <c r="IM16" s="9">
        <v>113.236</v>
      </c>
      <c r="IN16" s="9">
        <v>2193.5169999999998</v>
      </c>
      <c r="IO16" s="9">
        <v>1105.578</v>
      </c>
      <c r="IP16" s="9">
        <v>1087.9380000000001</v>
      </c>
      <c r="IQ16" s="9">
        <v>1583.4010000000001</v>
      </c>
    </row>
    <row r="17" spans="1:251">
      <c r="A17" s="10">
        <v>44228</v>
      </c>
      <c r="B17" s="9">
        <v>20605.112000000001</v>
      </c>
      <c r="C17" s="9">
        <v>10125.522000000001</v>
      </c>
      <c r="D17" s="9">
        <v>10479.59</v>
      </c>
      <c r="E17" s="9">
        <v>12934.503000000001</v>
      </c>
      <c r="F17" s="9">
        <v>6810.7169999999996</v>
      </c>
      <c r="G17" s="9">
        <v>6123.7860000000001</v>
      </c>
      <c r="H17" s="9">
        <v>1630.578</v>
      </c>
      <c r="I17" s="9">
        <v>865.53700000000003</v>
      </c>
      <c r="J17" s="9">
        <v>765.04200000000003</v>
      </c>
      <c r="K17" s="9">
        <v>1025.6310000000001</v>
      </c>
      <c r="L17" s="9">
        <v>407.089</v>
      </c>
      <c r="M17" s="9">
        <v>618.54200000000003</v>
      </c>
      <c r="N17" s="9">
        <v>548.92600000000004</v>
      </c>
      <c r="O17" s="9">
        <v>267.64100000000002</v>
      </c>
      <c r="P17" s="9">
        <v>281.28500000000003</v>
      </c>
      <c r="Q17" s="9">
        <v>1116.4749999999999</v>
      </c>
      <c r="R17" s="9">
        <v>493.142</v>
      </c>
      <c r="S17" s="9">
        <v>623.33199999999999</v>
      </c>
      <c r="T17" s="9">
        <v>971.55499999999995</v>
      </c>
      <c r="U17" s="9">
        <v>392.03699999999998</v>
      </c>
      <c r="V17" s="9">
        <v>579.51800000000003</v>
      </c>
      <c r="W17" s="9">
        <v>2264.5770000000002</v>
      </c>
      <c r="X17" s="9">
        <v>1141.442</v>
      </c>
      <c r="Y17" s="9">
        <v>1123.135</v>
      </c>
      <c r="Z17" s="9">
        <v>10669.925999999999</v>
      </c>
      <c r="AA17" s="9">
        <v>5669.2749999999996</v>
      </c>
      <c r="AB17" s="9">
        <v>5000.6509999999998</v>
      </c>
      <c r="AC17" s="9">
        <v>2086.1909999999998</v>
      </c>
      <c r="AD17" s="9">
        <v>1039.885</v>
      </c>
      <c r="AE17" s="9">
        <v>1046.306</v>
      </c>
      <c r="AF17" s="9">
        <v>8660.2469999999994</v>
      </c>
      <c r="AG17" s="9">
        <v>4375.6260000000002</v>
      </c>
      <c r="AH17" s="9">
        <v>4284.6210000000001</v>
      </c>
      <c r="AI17" s="9">
        <v>1010.658</v>
      </c>
      <c r="AJ17" s="9">
        <v>491.36799999999999</v>
      </c>
      <c r="AK17" s="9">
        <v>519.29</v>
      </c>
      <c r="AL17" s="9">
        <v>13772.901</v>
      </c>
      <c r="AM17" s="9">
        <v>7191.1130000000003</v>
      </c>
      <c r="AN17" s="9">
        <v>6581.7870000000003</v>
      </c>
      <c r="AO17" s="9">
        <v>12463.834000000001</v>
      </c>
      <c r="AP17" s="9">
        <v>6545.2759999999998</v>
      </c>
      <c r="AQ17" s="9">
        <v>5918.5569999999998</v>
      </c>
      <c r="AR17" s="9">
        <v>11653.067999999999</v>
      </c>
      <c r="AS17" s="9">
        <v>6167.1360000000004</v>
      </c>
      <c r="AT17" s="9">
        <v>5485.9319999999998</v>
      </c>
      <c r="AU17" s="9">
        <v>3081.0920000000001</v>
      </c>
      <c r="AV17" s="9">
        <v>1478.229</v>
      </c>
      <c r="AW17" s="9">
        <v>1602.8630000000001</v>
      </c>
      <c r="AX17" s="9">
        <v>1808.635</v>
      </c>
      <c r="AY17" s="9">
        <v>888.69899999999996</v>
      </c>
      <c r="AZ17" s="9">
        <v>919.93600000000004</v>
      </c>
      <c r="BA17" s="9">
        <v>970.23699999999997</v>
      </c>
      <c r="BB17" s="9">
        <v>508.303</v>
      </c>
      <c r="BC17" s="9">
        <v>461.93400000000003</v>
      </c>
      <c r="BD17" s="9">
        <v>813.24900000000002</v>
      </c>
      <c r="BE17" s="9">
        <v>455.29300000000001</v>
      </c>
      <c r="BF17" s="9">
        <v>357.95600000000002</v>
      </c>
      <c r="BG17" s="9">
        <v>6857.36</v>
      </c>
      <c r="BH17" s="9">
        <v>2859.5120000000002</v>
      </c>
      <c r="BI17" s="9">
        <v>3997.8490000000002</v>
      </c>
      <c r="BJ17" s="9">
        <v>1361.2719999999999</v>
      </c>
      <c r="BK17" s="9">
        <v>511.11799999999999</v>
      </c>
      <c r="BL17" s="9">
        <v>850.154</v>
      </c>
      <c r="BM17" s="9">
        <v>403.69799999999998</v>
      </c>
      <c r="BN17" s="9">
        <v>170.61099999999999</v>
      </c>
      <c r="BO17" s="9">
        <v>233.08699999999999</v>
      </c>
      <c r="BP17" s="9">
        <v>1152.2539999999999</v>
      </c>
      <c r="BQ17" s="9">
        <v>441.53899999999999</v>
      </c>
      <c r="BR17" s="9">
        <v>710.71500000000003</v>
      </c>
      <c r="BS17" s="9">
        <v>220.005</v>
      </c>
      <c r="BT17" s="9">
        <v>83.343999999999994</v>
      </c>
      <c r="BU17" s="9">
        <v>136.66200000000001</v>
      </c>
      <c r="BV17" s="9">
        <v>858.21199999999999</v>
      </c>
      <c r="BW17" s="9">
        <v>333.53399999999999</v>
      </c>
      <c r="BX17" s="9">
        <v>524.67700000000002</v>
      </c>
      <c r="BY17" s="9">
        <v>112.491</v>
      </c>
      <c r="BZ17" s="9">
        <v>51.54</v>
      </c>
      <c r="CA17" s="9">
        <v>60.95</v>
      </c>
      <c r="CB17" s="9">
        <v>217.315</v>
      </c>
      <c r="CC17" s="9">
        <v>73.724000000000004</v>
      </c>
      <c r="CD17" s="9">
        <v>143.59100000000001</v>
      </c>
      <c r="CE17" s="9">
        <v>242.30799999999999</v>
      </c>
      <c r="CF17" s="9">
        <v>22.283000000000001</v>
      </c>
      <c r="CG17" s="9">
        <v>220.02500000000001</v>
      </c>
      <c r="CH17" s="9">
        <v>2886.9079999999999</v>
      </c>
      <c r="CI17" s="9">
        <v>1266.1980000000001</v>
      </c>
      <c r="CJ17" s="9">
        <v>1620.7090000000001</v>
      </c>
      <c r="CK17" s="9">
        <v>2182.8180000000002</v>
      </c>
      <c r="CL17" s="9">
        <v>970.55600000000004</v>
      </c>
      <c r="CM17" s="9">
        <v>1212.2619999999999</v>
      </c>
      <c r="CN17" s="9">
        <v>340.483</v>
      </c>
      <c r="CO17" s="9">
        <v>145.93799999999999</v>
      </c>
      <c r="CP17" s="9">
        <v>194.54499999999999</v>
      </c>
      <c r="CQ17" s="9">
        <v>1842.336</v>
      </c>
      <c r="CR17" s="9">
        <v>824.61800000000005</v>
      </c>
      <c r="CS17" s="9">
        <v>1017.717</v>
      </c>
      <c r="CT17" s="9">
        <v>13274.985000000001</v>
      </c>
      <c r="CU17" s="9">
        <v>6956.6549999999997</v>
      </c>
      <c r="CV17" s="9">
        <v>6318.33</v>
      </c>
      <c r="CW17" s="9">
        <v>7330.1270000000004</v>
      </c>
      <c r="CX17" s="9">
        <v>3168.8670000000002</v>
      </c>
      <c r="CY17" s="9">
        <v>4161.26</v>
      </c>
      <c r="CZ17" s="9">
        <v>1074.9190000000001</v>
      </c>
      <c r="DA17" s="9">
        <v>420.755</v>
      </c>
      <c r="DB17" s="9">
        <v>654.16399999999999</v>
      </c>
      <c r="DC17" s="9">
        <v>16409.830999999998</v>
      </c>
      <c r="DD17" s="9">
        <v>8151.6710000000003</v>
      </c>
      <c r="DE17" s="9">
        <v>8258.1610000000001</v>
      </c>
      <c r="DF17" s="9">
        <v>12283.081</v>
      </c>
      <c r="DG17" s="9">
        <v>6414.9639999999999</v>
      </c>
      <c r="DH17" s="9">
        <v>5868.1170000000002</v>
      </c>
      <c r="DI17" s="9">
        <v>1583.116</v>
      </c>
      <c r="DJ17" s="9">
        <v>837.90099999999995</v>
      </c>
      <c r="DK17" s="9">
        <v>745.21500000000003</v>
      </c>
      <c r="DL17" s="9">
        <v>990.06500000000005</v>
      </c>
      <c r="DM17" s="9">
        <v>388.72899999999998</v>
      </c>
      <c r="DN17" s="9">
        <v>601.33600000000001</v>
      </c>
      <c r="DO17" s="9">
        <v>536.88499999999999</v>
      </c>
      <c r="DP17" s="9">
        <v>259.66399999999999</v>
      </c>
      <c r="DQ17" s="9">
        <v>277.221</v>
      </c>
      <c r="DR17" s="9">
        <v>1075.5940000000001</v>
      </c>
      <c r="DS17" s="9">
        <v>470.62099999999998</v>
      </c>
      <c r="DT17" s="9">
        <v>604.97299999999996</v>
      </c>
      <c r="DU17" s="9">
        <v>937.4</v>
      </c>
      <c r="DV17" s="9">
        <v>375.08699999999999</v>
      </c>
      <c r="DW17" s="9">
        <v>562.31299999999999</v>
      </c>
      <c r="DX17" s="9">
        <v>2242.8690000000001</v>
      </c>
      <c r="DY17" s="9">
        <v>1127.8</v>
      </c>
      <c r="DZ17" s="9">
        <v>1115.069</v>
      </c>
      <c r="EA17" s="9">
        <v>10040.212</v>
      </c>
      <c r="EB17" s="9">
        <v>5287.1639999999998</v>
      </c>
      <c r="EC17" s="9">
        <v>4753.0479999999998</v>
      </c>
      <c r="ED17" s="9">
        <v>2070.732</v>
      </c>
      <c r="EE17" s="9">
        <v>1029.885</v>
      </c>
      <c r="EF17" s="9">
        <v>1040.847</v>
      </c>
      <c r="EG17" s="9">
        <v>8341.9599999999991</v>
      </c>
      <c r="EH17" s="9">
        <v>4207.7830000000004</v>
      </c>
      <c r="EI17" s="9">
        <v>4134.1769999999997</v>
      </c>
      <c r="EJ17" s="9">
        <v>993.08399999999995</v>
      </c>
      <c r="EK17" s="9">
        <v>482.59100000000001</v>
      </c>
      <c r="EL17" s="9">
        <v>510.49200000000002</v>
      </c>
      <c r="EM17" s="9">
        <v>13031.793</v>
      </c>
      <c r="EN17" s="9">
        <v>6743.0739999999996</v>
      </c>
      <c r="EO17" s="9">
        <v>6288.7190000000001</v>
      </c>
      <c r="EP17" s="9">
        <v>11727.679</v>
      </c>
      <c r="EQ17" s="9">
        <v>6098.268</v>
      </c>
      <c r="ER17" s="9">
        <v>5629.4110000000001</v>
      </c>
      <c r="ES17" s="9">
        <v>11018.242</v>
      </c>
      <c r="ET17" s="9">
        <v>5781.2920000000004</v>
      </c>
      <c r="EU17" s="9">
        <v>5236.95</v>
      </c>
      <c r="EV17" s="9">
        <v>2927.0219999999999</v>
      </c>
      <c r="EW17" s="9">
        <v>1384.684</v>
      </c>
      <c r="EX17" s="9">
        <v>1542.338</v>
      </c>
      <c r="EY17" s="9">
        <v>1713.287</v>
      </c>
      <c r="EZ17" s="9">
        <v>832.59799999999996</v>
      </c>
      <c r="FA17" s="9">
        <v>880.68899999999996</v>
      </c>
      <c r="FB17" s="9">
        <v>964.57399999999996</v>
      </c>
      <c r="FC17" s="9">
        <v>504.488</v>
      </c>
      <c r="FD17" s="9">
        <v>460.08699999999999</v>
      </c>
      <c r="FE17" s="9">
        <v>799.26300000000003</v>
      </c>
      <c r="FF17" s="9">
        <v>447.447</v>
      </c>
      <c r="FG17" s="9">
        <v>351.81599999999997</v>
      </c>
      <c r="FH17" s="9">
        <v>3327.4879999999998</v>
      </c>
      <c r="FI17" s="9">
        <v>1289.26</v>
      </c>
      <c r="FJ17" s="9">
        <v>2038.2280000000001</v>
      </c>
      <c r="FK17" s="9">
        <v>1234.4570000000001</v>
      </c>
      <c r="FL17" s="9">
        <v>440.98399999999998</v>
      </c>
      <c r="FM17" s="9">
        <v>793.47299999999996</v>
      </c>
      <c r="FN17" s="9">
        <v>386.03100000000001</v>
      </c>
      <c r="FO17" s="9">
        <v>160.131</v>
      </c>
      <c r="FP17" s="9">
        <v>225.9</v>
      </c>
      <c r="FQ17" s="9">
        <v>1038.748</v>
      </c>
      <c r="FR17" s="9">
        <v>379.54</v>
      </c>
      <c r="FS17" s="9">
        <v>659.20799999999997</v>
      </c>
      <c r="FT17" s="9">
        <v>202.88499999999999</v>
      </c>
      <c r="FU17" s="9">
        <v>74.043999999999997</v>
      </c>
      <c r="FV17" s="9">
        <v>128.84100000000001</v>
      </c>
      <c r="FW17" s="9">
        <v>763.07500000000005</v>
      </c>
      <c r="FX17" s="9">
        <v>280.834</v>
      </c>
      <c r="FY17" s="9">
        <v>482.24</v>
      </c>
      <c r="FZ17" s="9">
        <v>81.393000000000001</v>
      </c>
      <c r="GA17" s="9">
        <v>35.331000000000003</v>
      </c>
      <c r="GB17" s="9">
        <v>46.061999999999998</v>
      </c>
      <c r="GC17" s="9">
        <v>201.721</v>
      </c>
      <c r="GD17" s="9">
        <v>64.938000000000002</v>
      </c>
      <c r="GE17" s="9">
        <v>136.78399999999999</v>
      </c>
      <c r="GF17" s="9">
        <v>238.358</v>
      </c>
      <c r="GG17" s="9">
        <v>18.873000000000001</v>
      </c>
      <c r="GH17" s="9">
        <v>219.48500000000001</v>
      </c>
      <c r="GI17" s="9">
        <v>1751.1120000000001</v>
      </c>
      <c r="GJ17" s="9">
        <v>641.84799999999996</v>
      </c>
      <c r="GK17" s="9">
        <v>1109.2639999999999</v>
      </c>
      <c r="GL17" s="9">
        <v>2039.732</v>
      </c>
      <c r="GM17" s="9">
        <v>891.92399999999998</v>
      </c>
      <c r="GN17" s="9">
        <v>1147.808</v>
      </c>
      <c r="GO17" s="9">
        <v>319.041</v>
      </c>
      <c r="GP17" s="9">
        <v>134.995</v>
      </c>
      <c r="GQ17" s="9">
        <v>184.04599999999999</v>
      </c>
      <c r="GR17" s="9">
        <v>1720.692</v>
      </c>
      <c r="GS17" s="9">
        <v>756.92899999999997</v>
      </c>
      <c r="GT17" s="9">
        <v>963.76300000000003</v>
      </c>
      <c r="GU17" s="9">
        <v>12602.120999999999</v>
      </c>
      <c r="GV17" s="9">
        <v>6549.9589999999998</v>
      </c>
      <c r="GW17" s="9">
        <v>6052.1629999999996</v>
      </c>
      <c r="GX17" s="9">
        <v>3807.71</v>
      </c>
      <c r="GY17" s="9">
        <v>1601.712</v>
      </c>
      <c r="GZ17" s="9">
        <v>2205.998</v>
      </c>
      <c r="HA17" s="9">
        <v>966.03499999999997</v>
      </c>
      <c r="HB17" s="9">
        <v>360.56099999999998</v>
      </c>
      <c r="HC17" s="9">
        <v>605.47500000000002</v>
      </c>
      <c r="HD17" s="9">
        <v>3056.3690000000001</v>
      </c>
      <c r="HE17" s="9">
        <v>1572.597</v>
      </c>
      <c r="HF17" s="9">
        <v>1483.7729999999999</v>
      </c>
      <c r="HG17" s="9">
        <v>1852.0820000000001</v>
      </c>
      <c r="HH17" s="9">
        <v>925.52800000000002</v>
      </c>
      <c r="HI17" s="9">
        <v>926.55399999999997</v>
      </c>
      <c r="HJ17" s="9">
        <v>416.37200000000001</v>
      </c>
      <c r="HK17" s="9">
        <v>207.41200000000001</v>
      </c>
      <c r="HL17" s="9">
        <v>208.96100000000001</v>
      </c>
      <c r="HM17" s="9">
        <v>332.99299999999999</v>
      </c>
      <c r="HN17" s="9">
        <v>151.12799999999999</v>
      </c>
      <c r="HO17" s="9">
        <v>181.86500000000001</v>
      </c>
      <c r="HP17" s="9">
        <v>145.61600000000001</v>
      </c>
      <c r="HQ17" s="9">
        <v>75.674000000000007</v>
      </c>
      <c r="HR17" s="9">
        <v>69.941999999999993</v>
      </c>
      <c r="HS17" s="9">
        <v>337.43</v>
      </c>
      <c r="HT17" s="9">
        <v>156.387</v>
      </c>
      <c r="HU17" s="9">
        <v>181.04300000000001</v>
      </c>
      <c r="HV17" s="9">
        <v>324.65199999999999</v>
      </c>
      <c r="HW17" s="9">
        <v>147.30000000000001</v>
      </c>
      <c r="HX17" s="9">
        <v>177.351</v>
      </c>
      <c r="HY17" s="9">
        <v>735.67100000000005</v>
      </c>
      <c r="HZ17" s="9">
        <v>360.81400000000002</v>
      </c>
      <c r="IA17" s="9">
        <v>374.85599999999999</v>
      </c>
      <c r="IB17" s="9">
        <v>1116.4110000000001</v>
      </c>
      <c r="IC17" s="9">
        <v>564.71299999999997</v>
      </c>
      <c r="ID17" s="9">
        <v>551.69799999999998</v>
      </c>
      <c r="IE17" s="9">
        <v>718.54700000000003</v>
      </c>
      <c r="IF17" s="9">
        <v>350.78899999999999</v>
      </c>
      <c r="IG17" s="9">
        <v>367.75799999999998</v>
      </c>
      <c r="IH17" s="9">
        <v>1085.567</v>
      </c>
      <c r="II17" s="9">
        <v>544.048</v>
      </c>
      <c r="IJ17" s="9">
        <v>541.51900000000001</v>
      </c>
      <c r="IK17" s="9">
        <v>179.23699999999999</v>
      </c>
      <c r="IL17" s="9">
        <v>85.552000000000007</v>
      </c>
      <c r="IM17" s="9">
        <v>93.685000000000002</v>
      </c>
      <c r="IN17" s="9">
        <v>2055.4639999999999</v>
      </c>
      <c r="IO17" s="9">
        <v>1030.5440000000001</v>
      </c>
      <c r="IP17" s="9">
        <v>1024.92</v>
      </c>
      <c r="IQ17" s="9">
        <v>1509.748</v>
      </c>
    </row>
    <row r="18" spans="1:251">
      <c r="A18" s="10">
        <v>44593</v>
      </c>
      <c r="B18" s="9">
        <v>20784.001</v>
      </c>
      <c r="C18" s="9">
        <v>10224.731</v>
      </c>
      <c r="D18" s="9">
        <v>10559.27</v>
      </c>
      <c r="E18" s="9">
        <v>13384.091</v>
      </c>
      <c r="F18" s="9">
        <v>7012.0969999999998</v>
      </c>
      <c r="G18" s="9">
        <v>6371.9930000000004</v>
      </c>
      <c r="H18" s="9">
        <v>1409.0619999999999</v>
      </c>
      <c r="I18" s="9">
        <v>723.89</v>
      </c>
      <c r="J18" s="9">
        <v>685.17200000000003</v>
      </c>
      <c r="K18" s="9">
        <v>872.10199999999998</v>
      </c>
      <c r="L18" s="9">
        <v>347.22699999999998</v>
      </c>
      <c r="M18" s="9">
        <v>524.875</v>
      </c>
      <c r="N18" s="9">
        <v>410.666</v>
      </c>
      <c r="O18" s="9">
        <v>202.732</v>
      </c>
      <c r="P18" s="9">
        <v>207.934</v>
      </c>
      <c r="Q18" s="9">
        <v>894.851</v>
      </c>
      <c r="R18" s="9">
        <v>386.125</v>
      </c>
      <c r="S18" s="9">
        <v>508.726</v>
      </c>
      <c r="T18" s="9">
        <v>797.94</v>
      </c>
      <c r="U18" s="9">
        <v>319.39400000000001</v>
      </c>
      <c r="V18" s="9">
        <v>478.54599999999999</v>
      </c>
      <c r="W18" s="9">
        <v>2830.94</v>
      </c>
      <c r="X18" s="9">
        <v>1395.76</v>
      </c>
      <c r="Y18" s="9">
        <v>1435.18</v>
      </c>
      <c r="Z18" s="9">
        <v>10553.15</v>
      </c>
      <c r="AA18" s="9">
        <v>5616.3370000000004</v>
      </c>
      <c r="AB18" s="9">
        <v>4936.8130000000001</v>
      </c>
      <c r="AC18" s="9">
        <v>2640.1970000000001</v>
      </c>
      <c r="AD18" s="9">
        <v>1285.585</v>
      </c>
      <c r="AE18" s="9">
        <v>1354.6130000000001</v>
      </c>
      <c r="AF18" s="9">
        <v>8566.9689999999991</v>
      </c>
      <c r="AG18" s="9">
        <v>4312.9849999999997</v>
      </c>
      <c r="AH18" s="9">
        <v>4253.9849999999997</v>
      </c>
      <c r="AI18" s="9">
        <v>896.40700000000004</v>
      </c>
      <c r="AJ18" s="9">
        <v>432.40899999999999</v>
      </c>
      <c r="AK18" s="9">
        <v>463.99799999999999</v>
      </c>
      <c r="AL18" s="9">
        <v>14228.043</v>
      </c>
      <c r="AM18" s="9">
        <v>7400.8019999999997</v>
      </c>
      <c r="AN18" s="9">
        <v>6827.241</v>
      </c>
      <c r="AO18" s="9">
        <v>12560.02</v>
      </c>
      <c r="AP18" s="9">
        <v>6585.8410000000003</v>
      </c>
      <c r="AQ18" s="9">
        <v>5974.1790000000001</v>
      </c>
      <c r="AR18" s="9">
        <v>11815.472</v>
      </c>
      <c r="AS18" s="9">
        <v>6245.2039999999997</v>
      </c>
      <c r="AT18" s="9">
        <v>5570.2690000000002</v>
      </c>
      <c r="AU18" s="9">
        <v>3480.9470000000001</v>
      </c>
      <c r="AV18" s="9">
        <v>1665.8910000000001</v>
      </c>
      <c r="AW18" s="9">
        <v>1815.056</v>
      </c>
      <c r="AX18" s="9">
        <v>2118.9299999999998</v>
      </c>
      <c r="AY18" s="9">
        <v>1031.3800000000001</v>
      </c>
      <c r="AZ18" s="9">
        <v>1087.55</v>
      </c>
      <c r="BA18" s="9">
        <v>1274.9780000000001</v>
      </c>
      <c r="BB18" s="9">
        <v>642.67499999999995</v>
      </c>
      <c r="BC18" s="9">
        <v>632.303</v>
      </c>
      <c r="BD18" s="9">
        <v>556.76599999999996</v>
      </c>
      <c r="BE18" s="9">
        <v>298.37299999999999</v>
      </c>
      <c r="BF18" s="9">
        <v>258.39299999999997</v>
      </c>
      <c r="BG18" s="9">
        <v>6843.1450000000004</v>
      </c>
      <c r="BH18" s="9">
        <v>2914.261</v>
      </c>
      <c r="BI18" s="9">
        <v>3928.884</v>
      </c>
      <c r="BJ18" s="9">
        <v>1250.318</v>
      </c>
      <c r="BK18" s="9">
        <v>497.41800000000001</v>
      </c>
      <c r="BL18" s="9">
        <v>752.9</v>
      </c>
      <c r="BM18" s="9">
        <v>347.09899999999999</v>
      </c>
      <c r="BN18" s="9">
        <v>151.04400000000001</v>
      </c>
      <c r="BO18" s="9">
        <v>196.05500000000001</v>
      </c>
      <c r="BP18" s="9">
        <v>1068.587</v>
      </c>
      <c r="BQ18" s="9">
        <v>437.33199999999999</v>
      </c>
      <c r="BR18" s="9">
        <v>631.255</v>
      </c>
      <c r="BS18" s="9">
        <v>249.56700000000001</v>
      </c>
      <c r="BT18" s="9">
        <v>90.933999999999997</v>
      </c>
      <c r="BU18" s="9">
        <v>158.63300000000001</v>
      </c>
      <c r="BV18" s="9">
        <v>756.13199999999995</v>
      </c>
      <c r="BW18" s="9">
        <v>320.03199999999998</v>
      </c>
      <c r="BX18" s="9">
        <v>436.1</v>
      </c>
      <c r="BY18" s="9">
        <v>89.311999999999998</v>
      </c>
      <c r="BZ18" s="9">
        <v>42.765999999999998</v>
      </c>
      <c r="CA18" s="9">
        <v>46.545999999999999</v>
      </c>
      <c r="CB18" s="9">
        <v>191.75899999999999</v>
      </c>
      <c r="CC18" s="9">
        <v>66.575000000000003</v>
      </c>
      <c r="CD18" s="9">
        <v>125.18300000000001</v>
      </c>
      <c r="CE18" s="9">
        <v>198.709</v>
      </c>
      <c r="CF18" s="9">
        <v>16.605</v>
      </c>
      <c r="CG18" s="9">
        <v>182.10400000000001</v>
      </c>
      <c r="CH18" s="9">
        <v>2912.6860000000001</v>
      </c>
      <c r="CI18" s="9">
        <v>1326.4059999999999</v>
      </c>
      <c r="CJ18" s="9">
        <v>1586.2809999999999</v>
      </c>
      <c r="CK18" s="9">
        <v>1817.1110000000001</v>
      </c>
      <c r="CL18" s="9">
        <v>802.28099999999995</v>
      </c>
      <c r="CM18" s="9">
        <v>1014.831</v>
      </c>
      <c r="CN18" s="9">
        <v>367.65699999999998</v>
      </c>
      <c r="CO18" s="9">
        <v>151.55500000000001</v>
      </c>
      <c r="CP18" s="9">
        <v>216.101</v>
      </c>
      <c r="CQ18" s="9">
        <v>1449.4549999999999</v>
      </c>
      <c r="CR18" s="9">
        <v>650.72500000000002</v>
      </c>
      <c r="CS18" s="9">
        <v>798.72900000000004</v>
      </c>
      <c r="CT18" s="9">
        <v>13751.748</v>
      </c>
      <c r="CU18" s="9">
        <v>7163.6530000000002</v>
      </c>
      <c r="CV18" s="9">
        <v>6588.0950000000003</v>
      </c>
      <c r="CW18" s="9">
        <v>7032.2539999999999</v>
      </c>
      <c r="CX18" s="9">
        <v>3061.0790000000002</v>
      </c>
      <c r="CY18" s="9">
        <v>3971.1750000000002</v>
      </c>
      <c r="CZ18" s="9">
        <v>984.4</v>
      </c>
      <c r="DA18" s="9">
        <v>413.20699999999999</v>
      </c>
      <c r="DB18" s="9">
        <v>571.19299999999998</v>
      </c>
      <c r="DC18" s="9">
        <v>16492.269</v>
      </c>
      <c r="DD18" s="9">
        <v>8203.5079999999998</v>
      </c>
      <c r="DE18" s="9">
        <v>8288.7610000000004</v>
      </c>
      <c r="DF18" s="9">
        <v>12745.181</v>
      </c>
      <c r="DG18" s="9">
        <v>6628.04</v>
      </c>
      <c r="DH18" s="9">
        <v>6117.1409999999996</v>
      </c>
      <c r="DI18" s="9">
        <v>1384.2850000000001</v>
      </c>
      <c r="DJ18" s="9">
        <v>707.09699999999998</v>
      </c>
      <c r="DK18" s="9">
        <v>677.18799999999999</v>
      </c>
      <c r="DL18" s="9">
        <v>854.97199999999998</v>
      </c>
      <c r="DM18" s="9">
        <v>336.72500000000002</v>
      </c>
      <c r="DN18" s="9">
        <v>518.24699999999996</v>
      </c>
      <c r="DO18" s="9">
        <v>405.86099999999999</v>
      </c>
      <c r="DP18" s="9">
        <v>198.428</v>
      </c>
      <c r="DQ18" s="9">
        <v>207.43299999999999</v>
      </c>
      <c r="DR18" s="9">
        <v>872.98599999999999</v>
      </c>
      <c r="DS18" s="9">
        <v>372.72199999999998</v>
      </c>
      <c r="DT18" s="9">
        <v>500.26400000000001</v>
      </c>
      <c r="DU18" s="9">
        <v>782.37699999999995</v>
      </c>
      <c r="DV18" s="9">
        <v>310.45800000000003</v>
      </c>
      <c r="DW18" s="9">
        <v>471.91800000000001</v>
      </c>
      <c r="DX18" s="9">
        <v>2802.3789999999999</v>
      </c>
      <c r="DY18" s="9">
        <v>1381.8679999999999</v>
      </c>
      <c r="DZ18" s="9">
        <v>1420.511</v>
      </c>
      <c r="EA18" s="9">
        <v>9942.8029999999999</v>
      </c>
      <c r="EB18" s="9">
        <v>5246.1719999999996</v>
      </c>
      <c r="EC18" s="9">
        <v>4696.63</v>
      </c>
      <c r="ED18" s="9">
        <v>2614.7139999999999</v>
      </c>
      <c r="EE18" s="9">
        <v>1273.5709999999999</v>
      </c>
      <c r="EF18" s="9">
        <v>1341.143</v>
      </c>
      <c r="EG18" s="9">
        <v>8235.32</v>
      </c>
      <c r="EH18" s="9">
        <v>4138.5450000000001</v>
      </c>
      <c r="EI18" s="9">
        <v>4096.7740000000003</v>
      </c>
      <c r="EJ18" s="9">
        <v>886.70600000000002</v>
      </c>
      <c r="EK18" s="9">
        <v>426.33600000000001</v>
      </c>
      <c r="EL18" s="9">
        <v>460.36900000000003</v>
      </c>
      <c r="EM18" s="9">
        <v>13476.805</v>
      </c>
      <c r="EN18" s="9">
        <v>6959.4669999999996</v>
      </c>
      <c r="EO18" s="9">
        <v>6517.3370000000004</v>
      </c>
      <c r="EP18" s="9">
        <v>11827.315000000001</v>
      </c>
      <c r="EQ18" s="9">
        <v>6152.6779999999999</v>
      </c>
      <c r="ER18" s="9">
        <v>5674.6369999999997</v>
      </c>
      <c r="ES18" s="9">
        <v>11196.14</v>
      </c>
      <c r="ET18" s="9">
        <v>5871.9880000000003</v>
      </c>
      <c r="EU18" s="9">
        <v>5324.152</v>
      </c>
      <c r="EV18" s="9">
        <v>3307.8850000000002</v>
      </c>
      <c r="EW18" s="9">
        <v>1570.643</v>
      </c>
      <c r="EX18" s="9">
        <v>1737.242</v>
      </c>
      <c r="EY18" s="9">
        <v>1996.982</v>
      </c>
      <c r="EZ18" s="9">
        <v>970.98500000000001</v>
      </c>
      <c r="FA18" s="9">
        <v>1025.9970000000001</v>
      </c>
      <c r="FB18" s="9">
        <v>1265.3579999999999</v>
      </c>
      <c r="FC18" s="9">
        <v>639.55799999999999</v>
      </c>
      <c r="FD18" s="9">
        <v>625.80100000000004</v>
      </c>
      <c r="FE18" s="9">
        <v>541.77800000000002</v>
      </c>
      <c r="FF18" s="9">
        <v>289.72899999999998</v>
      </c>
      <c r="FG18" s="9">
        <v>252.04900000000001</v>
      </c>
      <c r="FH18" s="9">
        <v>3205.3090000000002</v>
      </c>
      <c r="FI18" s="9">
        <v>1285.7380000000001</v>
      </c>
      <c r="FJ18" s="9">
        <v>1919.5709999999999</v>
      </c>
      <c r="FK18" s="9">
        <v>1103.145</v>
      </c>
      <c r="FL18" s="9">
        <v>417.40300000000002</v>
      </c>
      <c r="FM18" s="9">
        <v>685.74199999999996</v>
      </c>
      <c r="FN18" s="9">
        <v>330.06599999999997</v>
      </c>
      <c r="FO18" s="9">
        <v>140.71799999999999</v>
      </c>
      <c r="FP18" s="9">
        <v>189.34800000000001</v>
      </c>
      <c r="FQ18" s="9">
        <v>936.79899999999998</v>
      </c>
      <c r="FR18" s="9">
        <v>362.58300000000003</v>
      </c>
      <c r="FS18" s="9">
        <v>574.21600000000001</v>
      </c>
      <c r="FT18" s="9">
        <v>235.327</v>
      </c>
      <c r="FU18" s="9">
        <v>83.094999999999999</v>
      </c>
      <c r="FV18" s="9">
        <v>152.232</v>
      </c>
      <c r="FW18" s="9">
        <v>639.50599999999997</v>
      </c>
      <c r="FX18" s="9">
        <v>254.04400000000001</v>
      </c>
      <c r="FY18" s="9">
        <v>385.46199999999999</v>
      </c>
      <c r="FZ18" s="9">
        <v>59.250999999999998</v>
      </c>
      <c r="GA18" s="9">
        <v>25.876999999999999</v>
      </c>
      <c r="GB18" s="9">
        <v>33.374000000000002</v>
      </c>
      <c r="GC18" s="9">
        <v>176.07499999999999</v>
      </c>
      <c r="GD18" s="9">
        <v>61.011000000000003</v>
      </c>
      <c r="GE18" s="9">
        <v>115.06399999999999</v>
      </c>
      <c r="GF18" s="9">
        <v>192.62700000000001</v>
      </c>
      <c r="GG18" s="9">
        <v>15.047000000000001</v>
      </c>
      <c r="GH18" s="9">
        <v>177.58</v>
      </c>
      <c r="GI18" s="9">
        <v>1725.836</v>
      </c>
      <c r="GJ18" s="9">
        <v>683.29300000000001</v>
      </c>
      <c r="GK18" s="9">
        <v>1042.5429999999999</v>
      </c>
      <c r="GL18" s="9">
        <v>1654.653</v>
      </c>
      <c r="GM18" s="9">
        <v>713.32399999999996</v>
      </c>
      <c r="GN18" s="9">
        <v>941.33</v>
      </c>
      <c r="GO18" s="9">
        <v>347.80599999999998</v>
      </c>
      <c r="GP18" s="9">
        <v>140.47499999999999</v>
      </c>
      <c r="GQ18" s="9">
        <v>207.33199999999999</v>
      </c>
      <c r="GR18" s="9">
        <v>1306.847</v>
      </c>
      <c r="GS18" s="9">
        <v>572.84900000000005</v>
      </c>
      <c r="GT18" s="9">
        <v>733.99800000000005</v>
      </c>
      <c r="GU18" s="9">
        <v>13092.987999999999</v>
      </c>
      <c r="GV18" s="9">
        <v>6768.5150000000003</v>
      </c>
      <c r="GW18" s="9">
        <v>6324.473</v>
      </c>
      <c r="GX18" s="9">
        <v>3399.2809999999999</v>
      </c>
      <c r="GY18" s="9">
        <v>1434.9929999999999</v>
      </c>
      <c r="GZ18" s="9">
        <v>1964.288</v>
      </c>
      <c r="HA18" s="9">
        <v>856.43799999999999</v>
      </c>
      <c r="HB18" s="9">
        <v>340.495</v>
      </c>
      <c r="HC18" s="9">
        <v>515.94399999999996</v>
      </c>
      <c r="HD18" s="9">
        <v>3072.029</v>
      </c>
      <c r="HE18" s="9">
        <v>1580.2339999999999</v>
      </c>
      <c r="HF18" s="9">
        <v>1491.7950000000001</v>
      </c>
      <c r="HG18" s="9">
        <v>1995.836</v>
      </c>
      <c r="HH18" s="9">
        <v>1005.198</v>
      </c>
      <c r="HI18" s="9">
        <v>990.63800000000003</v>
      </c>
      <c r="HJ18" s="9">
        <v>384.9</v>
      </c>
      <c r="HK18" s="9">
        <v>183.29900000000001</v>
      </c>
      <c r="HL18" s="9">
        <v>201.602</v>
      </c>
      <c r="HM18" s="9">
        <v>309.52999999999997</v>
      </c>
      <c r="HN18" s="9">
        <v>140.101</v>
      </c>
      <c r="HO18" s="9">
        <v>169.429</v>
      </c>
      <c r="HP18" s="9">
        <v>116.33499999999999</v>
      </c>
      <c r="HQ18" s="9">
        <v>65.343999999999994</v>
      </c>
      <c r="HR18" s="9">
        <v>50.991</v>
      </c>
      <c r="HS18" s="9">
        <v>299.97199999999998</v>
      </c>
      <c r="HT18" s="9">
        <v>137.62700000000001</v>
      </c>
      <c r="HU18" s="9">
        <v>162.345</v>
      </c>
      <c r="HV18" s="9">
        <v>292.97899999999998</v>
      </c>
      <c r="HW18" s="9">
        <v>133.072</v>
      </c>
      <c r="HX18" s="9">
        <v>159.90700000000001</v>
      </c>
      <c r="HY18" s="9">
        <v>884.39099999999996</v>
      </c>
      <c r="HZ18" s="9">
        <v>430.22899999999998</v>
      </c>
      <c r="IA18" s="9">
        <v>454.16199999999998</v>
      </c>
      <c r="IB18" s="9">
        <v>1111.4449999999999</v>
      </c>
      <c r="IC18" s="9">
        <v>574.97</v>
      </c>
      <c r="ID18" s="9">
        <v>536.47500000000002</v>
      </c>
      <c r="IE18" s="9">
        <v>862.66600000000005</v>
      </c>
      <c r="IF18" s="9">
        <v>412.43400000000003</v>
      </c>
      <c r="IG18" s="9">
        <v>450.23200000000003</v>
      </c>
      <c r="IH18" s="9">
        <v>1070.4739999999999</v>
      </c>
      <c r="II18" s="9">
        <v>552.06200000000001</v>
      </c>
      <c r="IJ18" s="9">
        <v>518.41200000000003</v>
      </c>
      <c r="IK18" s="9">
        <v>151.214</v>
      </c>
      <c r="IL18" s="9">
        <v>61.576000000000001</v>
      </c>
      <c r="IM18" s="9">
        <v>89.638000000000005</v>
      </c>
      <c r="IN18" s="9">
        <v>2211.0369999999998</v>
      </c>
      <c r="IO18" s="9">
        <v>1124.999</v>
      </c>
      <c r="IP18" s="9">
        <v>1086.037</v>
      </c>
      <c r="IQ18" s="9">
        <v>1552.434</v>
      </c>
    </row>
    <row r="19" spans="1:251">
      <c r="A19" s="10">
        <v>44958</v>
      </c>
      <c r="B19" s="9">
        <v>21244.041000000001</v>
      </c>
      <c r="C19" s="9">
        <v>10471.966</v>
      </c>
      <c r="D19" s="9">
        <v>10772.075000000001</v>
      </c>
      <c r="E19" s="9">
        <v>13813.467000000001</v>
      </c>
      <c r="F19" s="9">
        <v>7246.3590000000004</v>
      </c>
      <c r="G19" s="9">
        <v>6567.107</v>
      </c>
      <c r="H19" s="9">
        <v>1476.1579999999999</v>
      </c>
      <c r="I19" s="9">
        <v>776.62800000000004</v>
      </c>
      <c r="J19" s="9">
        <v>699.53</v>
      </c>
      <c r="K19" s="9">
        <v>869.83600000000001</v>
      </c>
      <c r="L19" s="9">
        <v>351.78300000000002</v>
      </c>
      <c r="M19" s="9">
        <v>518.053</v>
      </c>
      <c r="N19" s="9">
        <v>398.48899999999998</v>
      </c>
      <c r="O19" s="9">
        <v>182.512</v>
      </c>
      <c r="P19" s="9">
        <v>215.977</v>
      </c>
      <c r="Q19" s="9">
        <v>853.87300000000005</v>
      </c>
      <c r="R19" s="9">
        <v>368.80900000000003</v>
      </c>
      <c r="S19" s="9">
        <v>485.06400000000002</v>
      </c>
      <c r="T19" s="9">
        <v>792.19899999999996</v>
      </c>
      <c r="U19" s="9">
        <v>326.39400000000001</v>
      </c>
      <c r="V19" s="9">
        <v>465.80500000000001</v>
      </c>
      <c r="W19" s="9">
        <v>2912.2</v>
      </c>
      <c r="X19" s="9">
        <v>1461.548</v>
      </c>
      <c r="Y19" s="9">
        <v>1450.652</v>
      </c>
      <c r="Z19" s="9">
        <v>10901.266</v>
      </c>
      <c r="AA19" s="9">
        <v>5784.8109999999997</v>
      </c>
      <c r="AB19" s="9">
        <v>5116.4560000000001</v>
      </c>
      <c r="AC19" s="9">
        <v>2714.7420000000002</v>
      </c>
      <c r="AD19" s="9">
        <v>1343.3420000000001</v>
      </c>
      <c r="AE19" s="9">
        <v>1371.4</v>
      </c>
      <c r="AF19" s="9">
        <v>8896.3250000000007</v>
      </c>
      <c r="AG19" s="9">
        <v>4492.1629999999996</v>
      </c>
      <c r="AH19" s="9">
        <v>4404.1629999999996</v>
      </c>
      <c r="AI19" s="9">
        <v>942.92</v>
      </c>
      <c r="AJ19" s="9">
        <v>438.608</v>
      </c>
      <c r="AK19" s="9">
        <v>504.31200000000001</v>
      </c>
      <c r="AL19" s="9">
        <v>14821.905000000001</v>
      </c>
      <c r="AM19" s="9">
        <v>7713.91</v>
      </c>
      <c r="AN19" s="9">
        <v>7107.9939999999997</v>
      </c>
      <c r="AO19" s="9">
        <v>13009.425999999999</v>
      </c>
      <c r="AP19" s="9">
        <v>6836.4229999999998</v>
      </c>
      <c r="AQ19" s="9">
        <v>6173.0029999999997</v>
      </c>
      <c r="AR19" s="9">
        <v>12201.865</v>
      </c>
      <c r="AS19" s="9">
        <v>6466.0690000000004</v>
      </c>
      <c r="AT19" s="9">
        <v>5735.7960000000003</v>
      </c>
      <c r="AU19" s="9">
        <v>3774.1460000000002</v>
      </c>
      <c r="AV19" s="9">
        <v>1836.355</v>
      </c>
      <c r="AW19" s="9">
        <v>1937.7909999999999</v>
      </c>
      <c r="AX19" s="9">
        <v>2324.491</v>
      </c>
      <c r="AY19" s="9">
        <v>1168.4559999999999</v>
      </c>
      <c r="AZ19" s="9">
        <v>1156.0350000000001</v>
      </c>
      <c r="BA19" s="9">
        <v>1316.0530000000001</v>
      </c>
      <c r="BB19" s="9">
        <v>700.90499999999997</v>
      </c>
      <c r="BC19" s="9">
        <v>615.14800000000002</v>
      </c>
      <c r="BD19" s="9">
        <v>508.89400000000001</v>
      </c>
      <c r="BE19" s="9">
        <v>273.71499999999997</v>
      </c>
      <c r="BF19" s="9">
        <v>235.179</v>
      </c>
      <c r="BG19" s="9">
        <v>6921.68</v>
      </c>
      <c r="BH19" s="9">
        <v>2951.8910000000001</v>
      </c>
      <c r="BI19" s="9">
        <v>3969.7890000000002</v>
      </c>
      <c r="BJ19" s="9">
        <v>1281.7650000000001</v>
      </c>
      <c r="BK19" s="9">
        <v>486.11799999999999</v>
      </c>
      <c r="BL19" s="9">
        <v>795.64800000000002</v>
      </c>
      <c r="BM19" s="9">
        <v>374.26799999999997</v>
      </c>
      <c r="BN19" s="9">
        <v>155.535</v>
      </c>
      <c r="BO19" s="9">
        <v>218.733</v>
      </c>
      <c r="BP19" s="9">
        <v>1082.681</v>
      </c>
      <c r="BQ19" s="9">
        <v>411.71199999999999</v>
      </c>
      <c r="BR19" s="9">
        <v>670.96900000000005</v>
      </c>
      <c r="BS19" s="9">
        <v>246.45599999999999</v>
      </c>
      <c r="BT19" s="9">
        <v>82.385000000000005</v>
      </c>
      <c r="BU19" s="9">
        <v>164.071</v>
      </c>
      <c r="BV19" s="9">
        <v>767.45500000000004</v>
      </c>
      <c r="BW19" s="9">
        <v>305.14800000000002</v>
      </c>
      <c r="BX19" s="9">
        <v>462.30700000000002</v>
      </c>
      <c r="BY19" s="9">
        <v>87.355000000000004</v>
      </c>
      <c r="BZ19" s="9">
        <v>35.468000000000004</v>
      </c>
      <c r="CA19" s="9">
        <v>51.887</v>
      </c>
      <c r="CB19" s="9">
        <v>213.078</v>
      </c>
      <c r="CC19" s="9">
        <v>80.344999999999999</v>
      </c>
      <c r="CD19" s="9">
        <v>132.733</v>
      </c>
      <c r="CE19" s="9">
        <v>214.208</v>
      </c>
      <c r="CF19" s="9">
        <v>18.928999999999998</v>
      </c>
      <c r="CG19" s="9">
        <v>195.279</v>
      </c>
      <c r="CH19" s="9">
        <v>2960.4969999999998</v>
      </c>
      <c r="CI19" s="9">
        <v>1317.71</v>
      </c>
      <c r="CJ19" s="9">
        <v>1642.787</v>
      </c>
      <c r="CK19" s="9">
        <v>1804.653</v>
      </c>
      <c r="CL19" s="9">
        <v>765.77200000000005</v>
      </c>
      <c r="CM19" s="9">
        <v>1038.8800000000001</v>
      </c>
      <c r="CN19" s="9">
        <v>356.37</v>
      </c>
      <c r="CO19" s="9">
        <v>136.91</v>
      </c>
      <c r="CP19" s="9">
        <v>219.46</v>
      </c>
      <c r="CQ19" s="9">
        <v>1448.2829999999999</v>
      </c>
      <c r="CR19" s="9">
        <v>628.86300000000006</v>
      </c>
      <c r="CS19" s="9">
        <v>819.42</v>
      </c>
      <c r="CT19" s="9">
        <v>14169.837</v>
      </c>
      <c r="CU19" s="9">
        <v>7383.2690000000002</v>
      </c>
      <c r="CV19" s="9">
        <v>6786.5680000000002</v>
      </c>
      <c r="CW19" s="9">
        <v>7074.2039999999997</v>
      </c>
      <c r="CX19" s="9">
        <v>3088.6970000000001</v>
      </c>
      <c r="CY19" s="9">
        <v>3985.5079999999998</v>
      </c>
      <c r="CZ19" s="9">
        <v>994.76099999999997</v>
      </c>
      <c r="DA19" s="9">
        <v>393.79399999999998</v>
      </c>
      <c r="DB19" s="9">
        <v>600.96699999999998</v>
      </c>
      <c r="DC19" s="9">
        <v>16846.464</v>
      </c>
      <c r="DD19" s="9">
        <v>8382.3080000000009</v>
      </c>
      <c r="DE19" s="9">
        <v>8464.1550000000007</v>
      </c>
      <c r="DF19" s="9">
        <v>13140.236999999999</v>
      </c>
      <c r="DG19" s="9">
        <v>6839.8029999999999</v>
      </c>
      <c r="DH19" s="9">
        <v>6300.4340000000002</v>
      </c>
      <c r="DI19" s="9">
        <v>1431.117</v>
      </c>
      <c r="DJ19" s="9">
        <v>750.67899999999997</v>
      </c>
      <c r="DK19" s="9">
        <v>680.43899999999996</v>
      </c>
      <c r="DL19" s="9">
        <v>833.55799999999999</v>
      </c>
      <c r="DM19" s="9">
        <v>332.37</v>
      </c>
      <c r="DN19" s="9">
        <v>501.18700000000001</v>
      </c>
      <c r="DO19" s="9">
        <v>391.20299999999997</v>
      </c>
      <c r="DP19" s="9">
        <v>177.72499999999999</v>
      </c>
      <c r="DQ19" s="9">
        <v>213.47800000000001</v>
      </c>
      <c r="DR19" s="9">
        <v>817.28499999999997</v>
      </c>
      <c r="DS19" s="9">
        <v>348.197</v>
      </c>
      <c r="DT19" s="9">
        <v>469.08800000000002</v>
      </c>
      <c r="DU19" s="9">
        <v>757.29399999999998</v>
      </c>
      <c r="DV19" s="9">
        <v>306.98099999999999</v>
      </c>
      <c r="DW19" s="9">
        <v>450.31299999999999</v>
      </c>
      <c r="DX19" s="9">
        <v>2860.47</v>
      </c>
      <c r="DY19" s="9">
        <v>1430.2070000000001</v>
      </c>
      <c r="DZ19" s="9">
        <v>1430.2629999999999</v>
      </c>
      <c r="EA19" s="9">
        <v>10279.767</v>
      </c>
      <c r="EB19" s="9">
        <v>5409.5959999999995</v>
      </c>
      <c r="EC19" s="9">
        <v>4870.1710000000003</v>
      </c>
      <c r="ED19" s="9">
        <v>2669.0360000000001</v>
      </c>
      <c r="EE19" s="9">
        <v>1316.5609999999999</v>
      </c>
      <c r="EF19" s="9">
        <v>1352.4749999999999</v>
      </c>
      <c r="EG19" s="9">
        <v>8554.3269999999993</v>
      </c>
      <c r="EH19" s="9">
        <v>4302.0150000000003</v>
      </c>
      <c r="EI19" s="9">
        <v>4252.3119999999999</v>
      </c>
      <c r="EJ19" s="9">
        <v>921.49800000000005</v>
      </c>
      <c r="EK19" s="9">
        <v>426.40600000000001</v>
      </c>
      <c r="EL19" s="9">
        <v>495.09199999999998</v>
      </c>
      <c r="EM19" s="9">
        <v>14007.210999999999</v>
      </c>
      <c r="EN19" s="9">
        <v>7231.4759999999997</v>
      </c>
      <c r="EO19" s="9">
        <v>6775.7359999999999</v>
      </c>
      <c r="EP19" s="9">
        <v>12256.291999999999</v>
      </c>
      <c r="EQ19" s="9">
        <v>6387.3940000000002</v>
      </c>
      <c r="ER19" s="9">
        <v>5868.8980000000001</v>
      </c>
      <c r="ES19" s="9">
        <v>11566.949000000001</v>
      </c>
      <c r="ET19" s="9">
        <v>6082.7380000000003</v>
      </c>
      <c r="EU19" s="9">
        <v>5484.2110000000002</v>
      </c>
      <c r="EV19" s="9">
        <v>3539.6669999999999</v>
      </c>
      <c r="EW19" s="9">
        <v>1705.1289999999999</v>
      </c>
      <c r="EX19" s="9">
        <v>1834.537</v>
      </c>
      <c r="EY19" s="9">
        <v>2168.596</v>
      </c>
      <c r="EZ19" s="9">
        <v>1083.9739999999999</v>
      </c>
      <c r="FA19" s="9">
        <v>1084.6210000000001</v>
      </c>
      <c r="FB19" s="9">
        <v>1301.6210000000001</v>
      </c>
      <c r="FC19" s="9">
        <v>692.30200000000002</v>
      </c>
      <c r="FD19" s="9">
        <v>609.31899999999996</v>
      </c>
      <c r="FE19" s="9">
        <v>499.303</v>
      </c>
      <c r="FF19" s="9">
        <v>267.86799999999999</v>
      </c>
      <c r="FG19" s="9">
        <v>231.43600000000001</v>
      </c>
      <c r="FH19" s="9">
        <v>3206.924</v>
      </c>
      <c r="FI19" s="9">
        <v>1274.6379999999999</v>
      </c>
      <c r="FJ19" s="9">
        <v>1932.2860000000001</v>
      </c>
      <c r="FK19" s="9">
        <v>1106.627</v>
      </c>
      <c r="FL19" s="9">
        <v>400.61599999999999</v>
      </c>
      <c r="FM19" s="9">
        <v>706.01099999999997</v>
      </c>
      <c r="FN19" s="9">
        <v>338.99099999999999</v>
      </c>
      <c r="FO19" s="9">
        <v>135.47200000000001</v>
      </c>
      <c r="FP19" s="9">
        <v>203.52</v>
      </c>
      <c r="FQ19" s="9">
        <v>925.00599999999997</v>
      </c>
      <c r="FR19" s="9">
        <v>335.71899999999999</v>
      </c>
      <c r="FS19" s="9">
        <v>589.28700000000003</v>
      </c>
      <c r="FT19" s="9">
        <v>232.303</v>
      </c>
      <c r="FU19" s="9">
        <v>76.707999999999998</v>
      </c>
      <c r="FV19" s="9">
        <v>155.59399999999999</v>
      </c>
      <c r="FW19" s="9">
        <v>626.73</v>
      </c>
      <c r="FX19" s="9">
        <v>236.27799999999999</v>
      </c>
      <c r="FY19" s="9">
        <v>390.452</v>
      </c>
      <c r="FZ19" s="9">
        <v>52.491999999999997</v>
      </c>
      <c r="GA19" s="9">
        <v>17.364000000000001</v>
      </c>
      <c r="GB19" s="9">
        <v>35.128</v>
      </c>
      <c r="GC19" s="9">
        <v>193.66900000000001</v>
      </c>
      <c r="GD19" s="9">
        <v>69.834999999999994</v>
      </c>
      <c r="GE19" s="9">
        <v>123.834</v>
      </c>
      <c r="GF19" s="9">
        <v>208.92699999999999</v>
      </c>
      <c r="GG19" s="9">
        <v>16.638999999999999</v>
      </c>
      <c r="GH19" s="9">
        <v>192.28800000000001</v>
      </c>
      <c r="GI19" s="9">
        <v>1740.261</v>
      </c>
      <c r="GJ19" s="9">
        <v>664.86199999999997</v>
      </c>
      <c r="GK19" s="9">
        <v>1075.3989999999999</v>
      </c>
      <c r="GL19" s="9">
        <v>1617.9780000000001</v>
      </c>
      <c r="GM19" s="9">
        <v>673.42100000000005</v>
      </c>
      <c r="GN19" s="9">
        <v>944.55700000000002</v>
      </c>
      <c r="GO19" s="9">
        <v>339.185</v>
      </c>
      <c r="GP19" s="9">
        <v>129.928</v>
      </c>
      <c r="GQ19" s="9">
        <v>209.25800000000001</v>
      </c>
      <c r="GR19" s="9">
        <v>1278.7929999999999</v>
      </c>
      <c r="GS19" s="9">
        <v>543.49400000000003</v>
      </c>
      <c r="GT19" s="9">
        <v>735.29899999999998</v>
      </c>
      <c r="GU19" s="9">
        <v>13479.422</v>
      </c>
      <c r="GV19" s="9">
        <v>6969.7309999999998</v>
      </c>
      <c r="GW19" s="9">
        <v>6509.692</v>
      </c>
      <c r="GX19" s="9">
        <v>3367.0410000000002</v>
      </c>
      <c r="GY19" s="9">
        <v>1412.578</v>
      </c>
      <c r="GZ19" s="9">
        <v>1954.463</v>
      </c>
      <c r="HA19" s="9">
        <v>844.98</v>
      </c>
      <c r="HB19" s="9">
        <v>320.62</v>
      </c>
      <c r="HC19" s="9">
        <v>524.36</v>
      </c>
      <c r="HD19" s="9">
        <v>3212.5450000000001</v>
      </c>
      <c r="HE19" s="9">
        <v>1661.85</v>
      </c>
      <c r="HF19" s="9">
        <v>1550.694</v>
      </c>
      <c r="HG19" s="9">
        <v>2159.25</v>
      </c>
      <c r="HH19" s="9">
        <v>1097.1130000000001</v>
      </c>
      <c r="HI19" s="9">
        <v>1062.1369999999999</v>
      </c>
      <c r="HJ19" s="9">
        <v>432.19600000000003</v>
      </c>
      <c r="HK19" s="9">
        <v>213.376</v>
      </c>
      <c r="HL19" s="9">
        <v>218.82</v>
      </c>
      <c r="HM19" s="9">
        <v>332.03199999999998</v>
      </c>
      <c r="HN19" s="9">
        <v>150.89699999999999</v>
      </c>
      <c r="HO19" s="9">
        <v>181.13499999999999</v>
      </c>
      <c r="HP19" s="9">
        <v>127.29</v>
      </c>
      <c r="HQ19" s="9">
        <v>57.122</v>
      </c>
      <c r="HR19" s="9">
        <v>70.168000000000006</v>
      </c>
      <c r="HS19" s="9">
        <v>321.62400000000002</v>
      </c>
      <c r="HT19" s="9">
        <v>145.99700000000001</v>
      </c>
      <c r="HU19" s="9">
        <v>175.62700000000001</v>
      </c>
      <c r="HV19" s="9">
        <v>314.61599999999999</v>
      </c>
      <c r="HW19" s="9">
        <v>142.512</v>
      </c>
      <c r="HX19" s="9">
        <v>172.10400000000001</v>
      </c>
      <c r="HY19" s="9">
        <v>936.88900000000001</v>
      </c>
      <c r="HZ19" s="9">
        <v>460.86700000000002</v>
      </c>
      <c r="IA19" s="9">
        <v>476.02199999999999</v>
      </c>
      <c r="IB19" s="9">
        <v>1222.3610000000001</v>
      </c>
      <c r="IC19" s="9">
        <v>636.24599999999998</v>
      </c>
      <c r="ID19" s="9">
        <v>586.11500000000001</v>
      </c>
      <c r="IE19" s="9">
        <v>912.62199999999996</v>
      </c>
      <c r="IF19" s="9">
        <v>444.19900000000001</v>
      </c>
      <c r="IG19" s="9">
        <v>468.423</v>
      </c>
      <c r="IH19" s="9">
        <v>1172.42</v>
      </c>
      <c r="II19" s="9">
        <v>609.34400000000005</v>
      </c>
      <c r="IJ19" s="9">
        <v>563.07600000000002</v>
      </c>
      <c r="IK19" s="9">
        <v>185.44</v>
      </c>
      <c r="IL19" s="9">
        <v>78.664000000000001</v>
      </c>
      <c r="IM19" s="9">
        <v>106.776</v>
      </c>
      <c r="IN19" s="9">
        <v>2409.1129999999998</v>
      </c>
      <c r="IO19" s="9">
        <v>1234.7360000000001</v>
      </c>
      <c r="IP19" s="9">
        <v>1174.377</v>
      </c>
      <c r="IQ19" s="9">
        <v>1682.662</v>
      </c>
    </row>
  </sheetData>
  <pageMargins left="0.7" right="0.7" top="0.75" bottom="0.75" header="0.3" footer="0.3"/>
  <pageSetup paperSize="0" orientation="portrait" horizontalDpi="0" verticalDpi="0" copies="0"/>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IQ19"/>
  <sheetViews>
    <sheetView workbookViewId="0">
      <pane xSplit="1" ySplit="10" topLeftCell="B11" activePane="bottomRight" state="frozen"/>
      <selection pane="topRight" activeCell="B1" sqref="B1"/>
      <selection pane="bottomLeft" activeCell="A11" sqref="A11"/>
      <selection pane="bottomRight" activeCell="B11" sqref="B11"/>
    </sheetView>
  </sheetViews>
  <sheetFormatPr defaultColWidth="14.7109375" defaultRowHeight="11.25"/>
  <cols>
    <col min="1" max="16384" width="14.7109375" style="1"/>
  </cols>
  <sheetData>
    <row r="1" spans="1:251" s="2" customFormat="1" ht="99.95" customHeight="1">
      <c r="B1" s="3" t="s">
        <v>512</v>
      </c>
      <c r="C1" s="3" t="s">
        <v>513</v>
      </c>
      <c r="D1" s="3" t="s">
        <v>514</v>
      </c>
      <c r="E1" s="3" t="s">
        <v>515</v>
      </c>
      <c r="F1" s="3" t="s">
        <v>516</v>
      </c>
      <c r="G1" s="3" t="s">
        <v>517</v>
      </c>
      <c r="H1" s="3" t="s">
        <v>518</v>
      </c>
      <c r="I1" s="3" t="s">
        <v>519</v>
      </c>
      <c r="J1" s="3" t="s">
        <v>520</v>
      </c>
      <c r="K1" s="3" t="s">
        <v>521</v>
      </c>
      <c r="L1" s="3" t="s">
        <v>522</v>
      </c>
      <c r="M1" s="3" t="s">
        <v>523</v>
      </c>
      <c r="N1" s="3" t="s">
        <v>524</v>
      </c>
      <c r="O1" s="3" t="s">
        <v>525</v>
      </c>
      <c r="P1" s="3" t="s">
        <v>526</v>
      </c>
      <c r="Q1" s="3" t="s">
        <v>527</v>
      </c>
      <c r="R1" s="3" t="s">
        <v>528</v>
      </c>
      <c r="S1" s="3" t="s">
        <v>529</v>
      </c>
      <c r="T1" s="3" t="s">
        <v>530</v>
      </c>
      <c r="U1" s="3" t="s">
        <v>531</v>
      </c>
      <c r="V1" s="3" t="s">
        <v>532</v>
      </c>
      <c r="W1" s="3" t="s">
        <v>533</v>
      </c>
      <c r="X1" s="3" t="s">
        <v>534</v>
      </c>
      <c r="Y1" s="3" t="s">
        <v>535</v>
      </c>
      <c r="Z1" s="3" t="s">
        <v>536</v>
      </c>
      <c r="AA1" s="3" t="s">
        <v>537</v>
      </c>
      <c r="AB1" s="3" t="s">
        <v>538</v>
      </c>
      <c r="AC1" s="3" t="s">
        <v>539</v>
      </c>
      <c r="AD1" s="3" t="s">
        <v>540</v>
      </c>
      <c r="AE1" s="3" t="s">
        <v>541</v>
      </c>
      <c r="AF1" s="3" t="s">
        <v>542</v>
      </c>
      <c r="AG1" s="3" t="s">
        <v>543</v>
      </c>
      <c r="AH1" s="3" t="s">
        <v>544</v>
      </c>
      <c r="AI1" s="3" t="s">
        <v>545</v>
      </c>
      <c r="AJ1" s="3" t="s">
        <v>546</v>
      </c>
      <c r="AK1" s="3" t="s">
        <v>547</v>
      </c>
      <c r="AL1" s="3" t="s">
        <v>548</v>
      </c>
      <c r="AM1" s="3" t="s">
        <v>549</v>
      </c>
      <c r="AN1" s="3" t="s">
        <v>550</v>
      </c>
      <c r="AO1" s="3" t="s">
        <v>551</v>
      </c>
      <c r="AP1" s="3" t="s">
        <v>552</v>
      </c>
      <c r="AQ1" s="3" t="s">
        <v>553</v>
      </c>
      <c r="AR1" s="3" t="s">
        <v>554</v>
      </c>
      <c r="AS1" s="3" t="s">
        <v>555</v>
      </c>
      <c r="AT1" s="3" t="s">
        <v>556</v>
      </c>
      <c r="AU1" s="3" t="s">
        <v>557</v>
      </c>
      <c r="AV1" s="3" t="s">
        <v>558</v>
      </c>
      <c r="AW1" s="3" t="s">
        <v>559</v>
      </c>
      <c r="AX1" s="3" t="s">
        <v>560</v>
      </c>
      <c r="AY1" s="3" t="s">
        <v>561</v>
      </c>
      <c r="AZ1" s="3" t="s">
        <v>562</v>
      </c>
      <c r="BA1" s="3" t="s">
        <v>563</v>
      </c>
      <c r="BB1" s="3" t="s">
        <v>564</v>
      </c>
      <c r="BC1" s="3" t="s">
        <v>565</v>
      </c>
      <c r="BD1" s="3" t="s">
        <v>566</v>
      </c>
      <c r="BE1" s="3" t="s">
        <v>567</v>
      </c>
      <c r="BF1" s="3" t="s">
        <v>568</v>
      </c>
      <c r="BG1" s="3" t="s">
        <v>569</v>
      </c>
      <c r="BH1" s="3" t="s">
        <v>570</v>
      </c>
      <c r="BI1" s="3" t="s">
        <v>571</v>
      </c>
      <c r="BJ1" s="3" t="s">
        <v>572</v>
      </c>
      <c r="BK1" s="3" t="s">
        <v>573</v>
      </c>
      <c r="BL1" s="3" t="s">
        <v>574</v>
      </c>
      <c r="BM1" s="3" t="s">
        <v>575</v>
      </c>
      <c r="BN1" s="3" t="s">
        <v>576</v>
      </c>
      <c r="BO1" s="3" t="s">
        <v>577</v>
      </c>
      <c r="BP1" s="3" t="s">
        <v>578</v>
      </c>
      <c r="BQ1" s="3" t="s">
        <v>579</v>
      </c>
      <c r="BR1" s="3" t="s">
        <v>580</v>
      </c>
      <c r="BS1" s="3" t="s">
        <v>581</v>
      </c>
      <c r="BT1" s="3" t="s">
        <v>582</v>
      </c>
      <c r="BU1" s="3" t="s">
        <v>583</v>
      </c>
      <c r="BV1" s="3" t="s">
        <v>584</v>
      </c>
      <c r="BW1" s="3" t="s">
        <v>585</v>
      </c>
      <c r="BX1" s="3" t="s">
        <v>586</v>
      </c>
      <c r="BY1" s="3" t="s">
        <v>587</v>
      </c>
      <c r="BZ1" s="3" t="s">
        <v>588</v>
      </c>
      <c r="CA1" s="3" t="s">
        <v>589</v>
      </c>
      <c r="CB1" s="3" t="s">
        <v>590</v>
      </c>
      <c r="CC1" s="3" t="s">
        <v>591</v>
      </c>
      <c r="CD1" s="3" t="s">
        <v>592</v>
      </c>
      <c r="CE1" s="3" t="s">
        <v>593</v>
      </c>
      <c r="CF1" s="3" t="s">
        <v>594</v>
      </c>
      <c r="CG1" s="3" t="s">
        <v>595</v>
      </c>
      <c r="CH1" s="3" t="s">
        <v>596</v>
      </c>
      <c r="CI1" s="3" t="s">
        <v>597</v>
      </c>
      <c r="CJ1" s="3" t="s">
        <v>598</v>
      </c>
      <c r="CK1" s="3" t="s">
        <v>599</v>
      </c>
      <c r="CL1" s="3" t="s">
        <v>600</v>
      </c>
      <c r="CM1" s="3" t="s">
        <v>601</v>
      </c>
      <c r="CN1" s="3" t="s">
        <v>602</v>
      </c>
      <c r="CO1" s="3" t="s">
        <v>603</v>
      </c>
      <c r="CP1" s="3" t="s">
        <v>604</v>
      </c>
      <c r="CQ1" s="3" t="s">
        <v>605</v>
      </c>
      <c r="CR1" s="3" t="s">
        <v>606</v>
      </c>
      <c r="CS1" s="3" t="s">
        <v>607</v>
      </c>
      <c r="CT1" s="3" t="s">
        <v>608</v>
      </c>
      <c r="CU1" s="3" t="s">
        <v>609</v>
      </c>
      <c r="CV1" s="3" t="s">
        <v>610</v>
      </c>
      <c r="CW1" s="3" t="s">
        <v>611</v>
      </c>
      <c r="CX1" s="3" t="s">
        <v>612</v>
      </c>
      <c r="CY1" s="3" t="s">
        <v>613</v>
      </c>
      <c r="CZ1" s="3" t="s">
        <v>614</v>
      </c>
      <c r="DA1" s="3" t="s">
        <v>615</v>
      </c>
      <c r="DB1" s="3" t="s">
        <v>616</v>
      </c>
      <c r="DC1" s="3" t="s">
        <v>617</v>
      </c>
      <c r="DD1" s="3" t="s">
        <v>618</v>
      </c>
      <c r="DE1" s="3" t="s">
        <v>619</v>
      </c>
      <c r="DF1" s="3" t="s">
        <v>620</v>
      </c>
      <c r="DG1" s="3" t="s">
        <v>621</v>
      </c>
      <c r="DH1" s="3" t="s">
        <v>622</v>
      </c>
      <c r="DI1" s="3" t="s">
        <v>623</v>
      </c>
      <c r="DJ1" s="3" t="s">
        <v>624</v>
      </c>
      <c r="DK1" s="3" t="s">
        <v>625</v>
      </c>
      <c r="DL1" s="3" t="s">
        <v>626</v>
      </c>
      <c r="DM1" s="3" t="s">
        <v>627</v>
      </c>
      <c r="DN1" s="3" t="s">
        <v>628</v>
      </c>
      <c r="DO1" s="3" t="s">
        <v>629</v>
      </c>
      <c r="DP1" s="3" t="s">
        <v>630</v>
      </c>
      <c r="DQ1" s="3" t="s">
        <v>631</v>
      </c>
      <c r="DR1" s="3" t="s">
        <v>632</v>
      </c>
      <c r="DS1" s="3" t="s">
        <v>633</v>
      </c>
      <c r="DT1" s="3" t="s">
        <v>634</v>
      </c>
      <c r="DU1" s="3" t="s">
        <v>635</v>
      </c>
      <c r="DV1" s="3" t="s">
        <v>636</v>
      </c>
      <c r="DW1" s="3" t="s">
        <v>637</v>
      </c>
      <c r="DX1" s="3" t="s">
        <v>638</v>
      </c>
      <c r="DY1" s="3" t="s">
        <v>639</v>
      </c>
      <c r="DZ1" s="3" t="s">
        <v>640</v>
      </c>
      <c r="EA1" s="3" t="s">
        <v>641</v>
      </c>
      <c r="EB1" s="3" t="s">
        <v>642</v>
      </c>
      <c r="EC1" s="3" t="s">
        <v>643</v>
      </c>
      <c r="ED1" s="3" t="s">
        <v>644</v>
      </c>
      <c r="EE1" s="3" t="s">
        <v>645</v>
      </c>
      <c r="EF1" s="3" t="s">
        <v>646</v>
      </c>
      <c r="EG1" s="3" t="s">
        <v>647</v>
      </c>
      <c r="EH1" s="3" t="s">
        <v>648</v>
      </c>
      <c r="EI1" s="3" t="s">
        <v>649</v>
      </c>
      <c r="EJ1" s="3" t="s">
        <v>650</v>
      </c>
      <c r="EK1" s="3" t="s">
        <v>651</v>
      </c>
      <c r="EL1" s="3" t="s">
        <v>652</v>
      </c>
      <c r="EM1" s="3" t="s">
        <v>653</v>
      </c>
      <c r="EN1" s="3" t="s">
        <v>654</v>
      </c>
      <c r="EO1" s="3" t="s">
        <v>655</v>
      </c>
      <c r="EP1" s="3" t="s">
        <v>656</v>
      </c>
      <c r="EQ1" s="3" t="s">
        <v>657</v>
      </c>
      <c r="ER1" s="3" t="s">
        <v>658</v>
      </c>
      <c r="ES1" s="3" t="s">
        <v>659</v>
      </c>
      <c r="ET1" s="3" t="s">
        <v>660</v>
      </c>
      <c r="EU1" s="3" t="s">
        <v>661</v>
      </c>
      <c r="EV1" s="3" t="s">
        <v>662</v>
      </c>
      <c r="EW1" s="3" t="s">
        <v>663</v>
      </c>
      <c r="EX1" s="3" t="s">
        <v>664</v>
      </c>
      <c r="EY1" s="3" t="s">
        <v>665</v>
      </c>
      <c r="EZ1" s="3" t="s">
        <v>666</v>
      </c>
      <c r="FA1" s="3" t="s">
        <v>667</v>
      </c>
      <c r="FB1" s="3" t="s">
        <v>668</v>
      </c>
      <c r="FC1" s="3" t="s">
        <v>669</v>
      </c>
      <c r="FD1" s="3" t="s">
        <v>670</v>
      </c>
      <c r="FE1" s="3" t="s">
        <v>671</v>
      </c>
      <c r="FF1" s="3" t="s">
        <v>672</v>
      </c>
      <c r="FG1" s="3" t="s">
        <v>673</v>
      </c>
      <c r="FH1" s="3" t="s">
        <v>674</v>
      </c>
      <c r="FI1" s="3" t="s">
        <v>675</v>
      </c>
      <c r="FJ1" s="3" t="s">
        <v>676</v>
      </c>
      <c r="FK1" s="3" t="s">
        <v>677</v>
      </c>
      <c r="FL1" s="3" t="s">
        <v>678</v>
      </c>
      <c r="FM1" s="3" t="s">
        <v>679</v>
      </c>
      <c r="FN1" s="3" t="s">
        <v>680</v>
      </c>
      <c r="FO1" s="3" t="s">
        <v>681</v>
      </c>
      <c r="FP1" s="3" t="s">
        <v>682</v>
      </c>
      <c r="FQ1" s="3" t="s">
        <v>683</v>
      </c>
      <c r="FR1" s="3" t="s">
        <v>684</v>
      </c>
      <c r="FS1" s="3" t="s">
        <v>685</v>
      </c>
      <c r="FT1" s="3" t="s">
        <v>686</v>
      </c>
      <c r="FU1" s="3" t="s">
        <v>687</v>
      </c>
      <c r="FV1" s="3" t="s">
        <v>688</v>
      </c>
      <c r="FW1" s="3" t="s">
        <v>689</v>
      </c>
      <c r="FX1" s="3" t="s">
        <v>690</v>
      </c>
      <c r="FY1" s="3" t="s">
        <v>691</v>
      </c>
      <c r="FZ1" s="3" t="s">
        <v>692</v>
      </c>
      <c r="GA1" s="3" t="s">
        <v>693</v>
      </c>
      <c r="GB1" s="3" t="s">
        <v>694</v>
      </c>
      <c r="GC1" s="3" t="s">
        <v>695</v>
      </c>
      <c r="GD1" s="3" t="s">
        <v>696</v>
      </c>
      <c r="GE1" s="3" t="s">
        <v>697</v>
      </c>
      <c r="GF1" s="3" t="s">
        <v>698</v>
      </c>
      <c r="GG1" s="3" t="s">
        <v>699</v>
      </c>
      <c r="GH1" s="3" t="s">
        <v>700</v>
      </c>
      <c r="GI1" s="3" t="s">
        <v>701</v>
      </c>
      <c r="GJ1" s="3" t="s">
        <v>702</v>
      </c>
      <c r="GK1" s="3" t="s">
        <v>703</v>
      </c>
      <c r="GL1" s="3" t="s">
        <v>704</v>
      </c>
      <c r="GM1" s="3" t="s">
        <v>705</v>
      </c>
      <c r="GN1" s="3" t="s">
        <v>706</v>
      </c>
      <c r="GO1" s="3" t="s">
        <v>707</v>
      </c>
      <c r="GP1" s="3" t="s">
        <v>708</v>
      </c>
      <c r="GQ1" s="3" t="s">
        <v>709</v>
      </c>
      <c r="GR1" s="3" t="s">
        <v>710</v>
      </c>
      <c r="GS1" s="3" t="s">
        <v>711</v>
      </c>
      <c r="GT1" s="3" t="s">
        <v>712</v>
      </c>
      <c r="GU1" s="3" t="s">
        <v>713</v>
      </c>
      <c r="GV1" s="3" t="s">
        <v>714</v>
      </c>
      <c r="GW1" s="3" t="s">
        <v>715</v>
      </c>
      <c r="GX1" s="3" t="s">
        <v>716</v>
      </c>
      <c r="GY1" s="3" t="s">
        <v>717</v>
      </c>
      <c r="GZ1" s="3" t="s">
        <v>718</v>
      </c>
      <c r="HA1" s="3" t="s">
        <v>719</v>
      </c>
      <c r="HB1" s="3" t="s">
        <v>720</v>
      </c>
      <c r="HC1" s="3" t="s">
        <v>721</v>
      </c>
      <c r="HD1" s="3" t="s">
        <v>722</v>
      </c>
      <c r="HE1" s="3" t="s">
        <v>723</v>
      </c>
      <c r="HF1" s="3" t="s">
        <v>724</v>
      </c>
      <c r="HG1" s="3" t="s">
        <v>725</v>
      </c>
      <c r="HH1" s="3" t="s">
        <v>726</v>
      </c>
      <c r="HI1" s="3" t="s">
        <v>727</v>
      </c>
      <c r="HJ1" s="3" t="s">
        <v>728</v>
      </c>
      <c r="HK1" s="3" t="s">
        <v>729</v>
      </c>
      <c r="HL1" s="3" t="s">
        <v>730</v>
      </c>
      <c r="HM1" s="3" t="s">
        <v>731</v>
      </c>
      <c r="HN1" s="3" t="s">
        <v>732</v>
      </c>
      <c r="HO1" s="3" t="s">
        <v>733</v>
      </c>
      <c r="HP1" s="3" t="s">
        <v>734</v>
      </c>
      <c r="HQ1" s="3" t="s">
        <v>735</v>
      </c>
      <c r="HR1" s="3" t="s">
        <v>736</v>
      </c>
      <c r="HS1" s="3" t="s">
        <v>737</v>
      </c>
      <c r="HT1" s="3" t="s">
        <v>738</v>
      </c>
      <c r="HU1" s="3" t="s">
        <v>739</v>
      </c>
      <c r="HV1" s="3" t="s">
        <v>740</v>
      </c>
      <c r="HW1" s="3" t="s">
        <v>741</v>
      </c>
      <c r="HX1" s="3" t="s">
        <v>742</v>
      </c>
      <c r="HY1" s="3" t="s">
        <v>743</v>
      </c>
      <c r="HZ1" s="3" t="s">
        <v>744</v>
      </c>
      <c r="IA1" s="3" t="s">
        <v>745</v>
      </c>
      <c r="IB1" s="3" t="s">
        <v>746</v>
      </c>
      <c r="IC1" s="3" t="s">
        <v>747</v>
      </c>
      <c r="ID1" s="3" t="s">
        <v>748</v>
      </c>
      <c r="IE1" s="3" t="s">
        <v>749</v>
      </c>
      <c r="IF1" s="3" t="s">
        <v>750</v>
      </c>
      <c r="IG1" s="3" t="s">
        <v>751</v>
      </c>
      <c r="IH1" s="3" t="s">
        <v>752</v>
      </c>
      <c r="II1" s="3" t="s">
        <v>753</v>
      </c>
      <c r="IJ1" s="3" t="s">
        <v>754</v>
      </c>
      <c r="IK1" s="3" t="s">
        <v>755</v>
      </c>
      <c r="IL1" s="3" t="s">
        <v>756</v>
      </c>
      <c r="IM1" s="3" t="s">
        <v>757</v>
      </c>
      <c r="IN1" s="3" t="s">
        <v>758</v>
      </c>
      <c r="IO1" s="3" t="s">
        <v>759</v>
      </c>
      <c r="IP1" s="3" t="s">
        <v>760</v>
      </c>
      <c r="IQ1" s="3" t="s">
        <v>761</v>
      </c>
    </row>
    <row r="2" spans="1:251">
      <c r="A2" s="4" t="s">
        <v>250</v>
      </c>
      <c r="B2" s="7" t="s">
        <v>259</v>
      </c>
      <c r="C2" s="7" t="s">
        <v>259</v>
      </c>
      <c r="D2" s="7" t="s">
        <v>259</v>
      </c>
      <c r="E2" s="7" t="s">
        <v>259</v>
      </c>
      <c r="F2" s="7" t="s">
        <v>259</v>
      </c>
      <c r="G2" s="7" t="s">
        <v>259</v>
      </c>
      <c r="H2" s="7" t="s">
        <v>259</v>
      </c>
      <c r="I2" s="7" t="s">
        <v>259</v>
      </c>
      <c r="J2" s="7" t="s">
        <v>259</v>
      </c>
      <c r="K2" s="7" t="s">
        <v>259</v>
      </c>
      <c r="L2" s="7" t="s">
        <v>259</v>
      </c>
      <c r="M2" s="7" t="s">
        <v>259</v>
      </c>
      <c r="N2" s="7" t="s">
        <v>259</v>
      </c>
      <c r="O2" s="7" t="s">
        <v>259</v>
      </c>
      <c r="P2" s="7" t="s">
        <v>259</v>
      </c>
      <c r="Q2" s="7" t="s">
        <v>259</v>
      </c>
      <c r="R2" s="7" t="s">
        <v>259</v>
      </c>
      <c r="S2" s="7" t="s">
        <v>259</v>
      </c>
      <c r="T2" s="7" t="s">
        <v>259</v>
      </c>
      <c r="U2" s="7" t="s">
        <v>259</v>
      </c>
      <c r="V2" s="7" t="s">
        <v>259</v>
      </c>
      <c r="W2" s="7" t="s">
        <v>259</v>
      </c>
      <c r="X2" s="7" t="s">
        <v>259</v>
      </c>
      <c r="Y2" s="7" t="s">
        <v>259</v>
      </c>
      <c r="Z2" s="7" t="s">
        <v>259</v>
      </c>
      <c r="AA2" s="7" t="s">
        <v>259</v>
      </c>
      <c r="AB2" s="7" t="s">
        <v>259</v>
      </c>
      <c r="AC2" s="7" t="s">
        <v>259</v>
      </c>
      <c r="AD2" s="7" t="s">
        <v>259</v>
      </c>
      <c r="AE2" s="7" t="s">
        <v>259</v>
      </c>
      <c r="AF2" s="7" t="s">
        <v>259</v>
      </c>
      <c r="AG2" s="7" t="s">
        <v>259</v>
      </c>
      <c r="AH2" s="7" t="s">
        <v>259</v>
      </c>
      <c r="AI2" s="7" t="s">
        <v>259</v>
      </c>
      <c r="AJ2" s="7" t="s">
        <v>259</v>
      </c>
      <c r="AK2" s="7" t="s">
        <v>259</v>
      </c>
      <c r="AL2" s="7" t="s">
        <v>259</v>
      </c>
      <c r="AM2" s="7" t="s">
        <v>259</v>
      </c>
      <c r="AN2" s="7" t="s">
        <v>259</v>
      </c>
      <c r="AO2" s="7" t="s">
        <v>259</v>
      </c>
      <c r="AP2" s="7" t="s">
        <v>259</v>
      </c>
      <c r="AQ2" s="7" t="s">
        <v>259</v>
      </c>
      <c r="AR2" s="7" t="s">
        <v>259</v>
      </c>
      <c r="AS2" s="7" t="s">
        <v>259</v>
      </c>
      <c r="AT2" s="7" t="s">
        <v>259</v>
      </c>
      <c r="AU2" s="7" t="s">
        <v>259</v>
      </c>
      <c r="AV2" s="7" t="s">
        <v>259</v>
      </c>
      <c r="AW2" s="7" t="s">
        <v>259</v>
      </c>
      <c r="AX2" s="7" t="s">
        <v>259</v>
      </c>
      <c r="AY2" s="7" t="s">
        <v>259</v>
      </c>
      <c r="AZ2" s="7" t="s">
        <v>259</v>
      </c>
      <c r="BA2" s="7" t="s">
        <v>259</v>
      </c>
      <c r="BB2" s="7" t="s">
        <v>259</v>
      </c>
      <c r="BC2" s="7" t="s">
        <v>259</v>
      </c>
      <c r="BD2" s="7" t="s">
        <v>259</v>
      </c>
      <c r="BE2" s="7" t="s">
        <v>259</v>
      </c>
      <c r="BF2" s="7" t="s">
        <v>259</v>
      </c>
      <c r="BG2" s="7" t="s">
        <v>259</v>
      </c>
      <c r="BH2" s="7" t="s">
        <v>259</v>
      </c>
      <c r="BI2" s="7" t="s">
        <v>259</v>
      </c>
      <c r="BJ2" s="7" t="s">
        <v>259</v>
      </c>
      <c r="BK2" s="7" t="s">
        <v>259</v>
      </c>
      <c r="BL2" s="7" t="s">
        <v>259</v>
      </c>
      <c r="BM2" s="7" t="s">
        <v>259</v>
      </c>
      <c r="BN2" s="7" t="s">
        <v>259</v>
      </c>
      <c r="BO2" s="7" t="s">
        <v>259</v>
      </c>
      <c r="BP2" s="7" t="s">
        <v>259</v>
      </c>
      <c r="BQ2" s="7" t="s">
        <v>259</v>
      </c>
      <c r="BR2" s="7" t="s">
        <v>259</v>
      </c>
      <c r="BS2" s="7" t="s">
        <v>259</v>
      </c>
      <c r="BT2" s="7" t="s">
        <v>259</v>
      </c>
      <c r="BU2" s="7" t="s">
        <v>259</v>
      </c>
      <c r="BV2" s="7" t="s">
        <v>259</v>
      </c>
      <c r="BW2" s="7" t="s">
        <v>259</v>
      </c>
      <c r="BX2" s="7" t="s">
        <v>259</v>
      </c>
      <c r="BY2" s="7" t="s">
        <v>259</v>
      </c>
      <c r="BZ2" s="7" t="s">
        <v>259</v>
      </c>
      <c r="CA2" s="7" t="s">
        <v>259</v>
      </c>
      <c r="CB2" s="7" t="s">
        <v>259</v>
      </c>
      <c r="CC2" s="7" t="s">
        <v>259</v>
      </c>
      <c r="CD2" s="7" t="s">
        <v>259</v>
      </c>
      <c r="CE2" s="7" t="s">
        <v>259</v>
      </c>
      <c r="CF2" s="7" t="s">
        <v>259</v>
      </c>
      <c r="CG2" s="7" t="s">
        <v>259</v>
      </c>
      <c r="CH2" s="7" t="s">
        <v>259</v>
      </c>
      <c r="CI2" s="7" t="s">
        <v>259</v>
      </c>
      <c r="CJ2" s="7" t="s">
        <v>259</v>
      </c>
      <c r="CK2" s="7" t="s">
        <v>259</v>
      </c>
      <c r="CL2" s="7" t="s">
        <v>259</v>
      </c>
      <c r="CM2" s="7" t="s">
        <v>259</v>
      </c>
      <c r="CN2" s="7" t="s">
        <v>259</v>
      </c>
      <c r="CO2" s="7" t="s">
        <v>259</v>
      </c>
      <c r="CP2" s="7" t="s">
        <v>259</v>
      </c>
      <c r="CQ2" s="7" t="s">
        <v>259</v>
      </c>
      <c r="CR2" s="7" t="s">
        <v>259</v>
      </c>
      <c r="CS2" s="7" t="s">
        <v>259</v>
      </c>
      <c r="CT2" s="7" t="s">
        <v>259</v>
      </c>
      <c r="CU2" s="7" t="s">
        <v>259</v>
      </c>
      <c r="CV2" s="7" t="s">
        <v>259</v>
      </c>
      <c r="CW2" s="7" t="s">
        <v>259</v>
      </c>
      <c r="CX2" s="7" t="s">
        <v>259</v>
      </c>
      <c r="CY2" s="7" t="s">
        <v>259</v>
      </c>
      <c r="CZ2" s="7" t="s">
        <v>259</v>
      </c>
      <c r="DA2" s="7" t="s">
        <v>259</v>
      </c>
      <c r="DB2" s="7" t="s">
        <v>259</v>
      </c>
      <c r="DC2" s="7" t="s">
        <v>259</v>
      </c>
      <c r="DD2" s="7" t="s">
        <v>259</v>
      </c>
      <c r="DE2" s="7" t="s">
        <v>259</v>
      </c>
      <c r="DF2" s="7" t="s">
        <v>259</v>
      </c>
      <c r="DG2" s="7" t="s">
        <v>259</v>
      </c>
      <c r="DH2" s="7" t="s">
        <v>259</v>
      </c>
      <c r="DI2" s="7" t="s">
        <v>259</v>
      </c>
      <c r="DJ2" s="7" t="s">
        <v>259</v>
      </c>
      <c r="DK2" s="7" t="s">
        <v>259</v>
      </c>
      <c r="DL2" s="7" t="s">
        <v>259</v>
      </c>
      <c r="DM2" s="7" t="s">
        <v>259</v>
      </c>
      <c r="DN2" s="7" t="s">
        <v>259</v>
      </c>
      <c r="DO2" s="7" t="s">
        <v>259</v>
      </c>
      <c r="DP2" s="7" t="s">
        <v>259</v>
      </c>
      <c r="DQ2" s="7" t="s">
        <v>259</v>
      </c>
      <c r="DR2" s="7" t="s">
        <v>259</v>
      </c>
      <c r="DS2" s="7" t="s">
        <v>259</v>
      </c>
      <c r="DT2" s="7" t="s">
        <v>259</v>
      </c>
      <c r="DU2" s="7" t="s">
        <v>259</v>
      </c>
      <c r="DV2" s="7" t="s">
        <v>259</v>
      </c>
      <c r="DW2" s="7" t="s">
        <v>259</v>
      </c>
      <c r="DX2" s="7" t="s">
        <v>259</v>
      </c>
      <c r="DY2" s="7" t="s">
        <v>259</v>
      </c>
      <c r="DZ2" s="7" t="s">
        <v>259</v>
      </c>
      <c r="EA2" s="7" t="s">
        <v>259</v>
      </c>
      <c r="EB2" s="7" t="s">
        <v>259</v>
      </c>
      <c r="EC2" s="7" t="s">
        <v>259</v>
      </c>
      <c r="ED2" s="7" t="s">
        <v>259</v>
      </c>
      <c r="EE2" s="7" t="s">
        <v>259</v>
      </c>
      <c r="EF2" s="7" t="s">
        <v>259</v>
      </c>
      <c r="EG2" s="7" t="s">
        <v>259</v>
      </c>
      <c r="EH2" s="7" t="s">
        <v>259</v>
      </c>
      <c r="EI2" s="7" t="s">
        <v>259</v>
      </c>
      <c r="EJ2" s="7" t="s">
        <v>259</v>
      </c>
      <c r="EK2" s="7" t="s">
        <v>259</v>
      </c>
      <c r="EL2" s="7" t="s">
        <v>259</v>
      </c>
      <c r="EM2" s="7" t="s">
        <v>259</v>
      </c>
      <c r="EN2" s="7" t="s">
        <v>259</v>
      </c>
      <c r="EO2" s="7" t="s">
        <v>259</v>
      </c>
      <c r="EP2" s="7" t="s">
        <v>259</v>
      </c>
      <c r="EQ2" s="7" t="s">
        <v>259</v>
      </c>
      <c r="ER2" s="7" t="s">
        <v>259</v>
      </c>
      <c r="ES2" s="7" t="s">
        <v>259</v>
      </c>
      <c r="ET2" s="7" t="s">
        <v>259</v>
      </c>
      <c r="EU2" s="7" t="s">
        <v>259</v>
      </c>
      <c r="EV2" s="7" t="s">
        <v>259</v>
      </c>
      <c r="EW2" s="7" t="s">
        <v>259</v>
      </c>
      <c r="EX2" s="7" t="s">
        <v>259</v>
      </c>
      <c r="EY2" s="7" t="s">
        <v>259</v>
      </c>
      <c r="EZ2" s="7" t="s">
        <v>259</v>
      </c>
      <c r="FA2" s="7" t="s">
        <v>259</v>
      </c>
      <c r="FB2" s="7" t="s">
        <v>259</v>
      </c>
      <c r="FC2" s="7" t="s">
        <v>259</v>
      </c>
      <c r="FD2" s="7" t="s">
        <v>259</v>
      </c>
      <c r="FE2" s="7" t="s">
        <v>259</v>
      </c>
      <c r="FF2" s="7" t="s">
        <v>259</v>
      </c>
      <c r="FG2" s="7" t="s">
        <v>259</v>
      </c>
      <c r="FH2" s="7" t="s">
        <v>259</v>
      </c>
      <c r="FI2" s="7" t="s">
        <v>259</v>
      </c>
      <c r="FJ2" s="7" t="s">
        <v>259</v>
      </c>
      <c r="FK2" s="7" t="s">
        <v>259</v>
      </c>
      <c r="FL2" s="7" t="s">
        <v>259</v>
      </c>
      <c r="FM2" s="7" t="s">
        <v>259</v>
      </c>
      <c r="FN2" s="7" t="s">
        <v>259</v>
      </c>
      <c r="FO2" s="7" t="s">
        <v>259</v>
      </c>
      <c r="FP2" s="7" t="s">
        <v>259</v>
      </c>
      <c r="FQ2" s="7" t="s">
        <v>259</v>
      </c>
      <c r="FR2" s="7" t="s">
        <v>259</v>
      </c>
      <c r="FS2" s="7" t="s">
        <v>259</v>
      </c>
      <c r="FT2" s="7" t="s">
        <v>259</v>
      </c>
      <c r="FU2" s="7" t="s">
        <v>259</v>
      </c>
      <c r="FV2" s="7" t="s">
        <v>259</v>
      </c>
      <c r="FW2" s="7" t="s">
        <v>259</v>
      </c>
      <c r="FX2" s="7" t="s">
        <v>259</v>
      </c>
      <c r="FY2" s="7" t="s">
        <v>259</v>
      </c>
      <c r="FZ2" s="7" t="s">
        <v>259</v>
      </c>
      <c r="GA2" s="7" t="s">
        <v>259</v>
      </c>
      <c r="GB2" s="7" t="s">
        <v>259</v>
      </c>
      <c r="GC2" s="7" t="s">
        <v>259</v>
      </c>
      <c r="GD2" s="7" t="s">
        <v>259</v>
      </c>
      <c r="GE2" s="7" t="s">
        <v>259</v>
      </c>
      <c r="GF2" s="7" t="s">
        <v>259</v>
      </c>
      <c r="GG2" s="7" t="s">
        <v>259</v>
      </c>
      <c r="GH2" s="7" t="s">
        <v>259</v>
      </c>
      <c r="GI2" s="7" t="s">
        <v>259</v>
      </c>
      <c r="GJ2" s="7" t="s">
        <v>259</v>
      </c>
      <c r="GK2" s="7" t="s">
        <v>259</v>
      </c>
      <c r="GL2" s="7" t="s">
        <v>259</v>
      </c>
      <c r="GM2" s="7" t="s">
        <v>259</v>
      </c>
      <c r="GN2" s="7" t="s">
        <v>259</v>
      </c>
      <c r="GO2" s="7" t="s">
        <v>259</v>
      </c>
      <c r="GP2" s="7" t="s">
        <v>259</v>
      </c>
      <c r="GQ2" s="7" t="s">
        <v>259</v>
      </c>
      <c r="GR2" s="7" t="s">
        <v>259</v>
      </c>
      <c r="GS2" s="7" t="s">
        <v>259</v>
      </c>
      <c r="GT2" s="7" t="s">
        <v>259</v>
      </c>
      <c r="GU2" s="7" t="s">
        <v>259</v>
      </c>
      <c r="GV2" s="7" t="s">
        <v>259</v>
      </c>
      <c r="GW2" s="7" t="s">
        <v>259</v>
      </c>
      <c r="GX2" s="7" t="s">
        <v>259</v>
      </c>
      <c r="GY2" s="7" t="s">
        <v>259</v>
      </c>
      <c r="GZ2" s="7" t="s">
        <v>259</v>
      </c>
      <c r="HA2" s="7" t="s">
        <v>259</v>
      </c>
      <c r="HB2" s="7" t="s">
        <v>259</v>
      </c>
      <c r="HC2" s="7" t="s">
        <v>259</v>
      </c>
      <c r="HD2" s="7" t="s">
        <v>259</v>
      </c>
      <c r="HE2" s="7" t="s">
        <v>259</v>
      </c>
      <c r="HF2" s="7" t="s">
        <v>259</v>
      </c>
      <c r="HG2" s="7" t="s">
        <v>259</v>
      </c>
      <c r="HH2" s="7" t="s">
        <v>259</v>
      </c>
      <c r="HI2" s="7" t="s">
        <v>259</v>
      </c>
      <c r="HJ2" s="7" t="s">
        <v>259</v>
      </c>
      <c r="HK2" s="7" t="s">
        <v>259</v>
      </c>
      <c r="HL2" s="7" t="s">
        <v>259</v>
      </c>
      <c r="HM2" s="7" t="s">
        <v>259</v>
      </c>
      <c r="HN2" s="7" t="s">
        <v>259</v>
      </c>
      <c r="HO2" s="7" t="s">
        <v>259</v>
      </c>
      <c r="HP2" s="7" t="s">
        <v>259</v>
      </c>
      <c r="HQ2" s="7" t="s">
        <v>259</v>
      </c>
      <c r="HR2" s="7" t="s">
        <v>259</v>
      </c>
      <c r="HS2" s="7" t="s">
        <v>259</v>
      </c>
      <c r="HT2" s="7" t="s">
        <v>259</v>
      </c>
      <c r="HU2" s="7" t="s">
        <v>259</v>
      </c>
      <c r="HV2" s="7" t="s">
        <v>259</v>
      </c>
      <c r="HW2" s="7" t="s">
        <v>259</v>
      </c>
      <c r="HX2" s="7" t="s">
        <v>259</v>
      </c>
      <c r="HY2" s="7" t="s">
        <v>259</v>
      </c>
      <c r="HZ2" s="7" t="s">
        <v>259</v>
      </c>
      <c r="IA2" s="7" t="s">
        <v>259</v>
      </c>
      <c r="IB2" s="7" t="s">
        <v>259</v>
      </c>
      <c r="IC2" s="7" t="s">
        <v>259</v>
      </c>
      <c r="ID2" s="7" t="s">
        <v>259</v>
      </c>
      <c r="IE2" s="7" t="s">
        <v>259</v>
      </c>
      <c r="IF2" s="7" t="s">
        <v>259</v>
      </c>
      <c r="IG2" s="7" t="s">
        <v>259</v>
      </c>
      <c r="IH2" s="7" t="s">
        <v>259</v>
      </c>
      <c r="II2" s="7" t="s">
        <v>259</v>
      </c>
      <c r="IJ2" s="7" t="s">
        <v>259</v>
      </c>
      <c r="IK2" s="7" t="s">
        <v>259</v>
      </c>
      <c r="IL2" s="7" t="s">
        <v>259</v>
      </c>
      <c r="IM2" s="7" t="s">
        <v>259</v>
      </c>
      <c r="IN2" s="7" t="s">
        <v>259</v>
      </c>
      <c r="IO2" s="7" t="s">
        <v>259</v>
      </c>
      <c r="IP2" s="7" t="s">
        <v>259</v>
      </c>
      <c r="IQ2" s="7" t="s">
        <v>259</v>
      </c>
    </row>
    <row r="3" spans="1:251">
      <c r="A3" s="4" t="s">
        <v>251</v>
      </c>
      <c r="B3" s="8" t="s">
        <v>260</v>
      </c>
      <c r="C3" s="8" t="s">
        <v>260</v>
      </c>
      <c r="D3" s="8" t="s">
        <v>260</v>
      </c>
      <c r="E3" s="8" t="s">
        <v>260</v>
      </c>
      <c r="F3" s="8" t="s">
        <v>260</v>
      </c>
      <c r="G3" s="8" t="s">
        <v>260</v>
      </c>
      <c r="H3" s="8" t="s">
        <v>260</v>
      </c>
      <c r="I3" s="8" t="s">
        <v>260</v>
      </c>
      <c r="J3" s="8" t="s">
        <v>260</v>
      </c>
      <c r="K3" s="8" t="s">
        <v>260</v>
      </c>
      <c r="L3" s="8" t="s">
        <v>260</v>
      </c>
      <c r="M3" s="8" t="s">
        <v>260</v>
      </c>
      <c r="N3" s="8" t="s">
        <v>260</v>
      </c>
      <c r="O3" s="8" t="s">
        <v>260</v>
      </c>
      <c r="P3" s="8" t="s">
        <v>260</v>
      </c>
      <c r="Q3" s="8" t="s">
        <v>260</v>
      </c>
      <c r="R3" s="8" t="s">
        <v>260</v>
      </c>
      <c r="S3" s="8" t="s">
        <v>260</v>
      </c>
      <c r="T3" s="8" t="s">
        <v>260</v>
      </c>
      <c r="U3" s="8" t="s">
        <v>260</v>
      </c>
      <c r="V3" s="8" t="s">
        <v>260</v>
      </c>
      <c r="W3" s="8" t="s">
        <v>260</v>
      </c>
      <c r="X3" s="8" t="s">
        <v>260</v>
      </c>
      <c r="Y3" s="8" t="s">
        <v>260</v>
      </c>
      <c r="Z3" s="8" t="s">
        <v>260</v>
      </c>
      <c r="AA3" s="8" t="s">
        <v>260</v>
      </c>
      <c r="AB3" s="8" t="s">
        <v>260</v>
      </c>
      <c r="AC3" s="8" t="s">
        <v>260</v>
      </c>
      <c r="AD3" s="8" t="s">
        <v>260</v>
      </c>
      <c r="AE3" s="8" t="s">
        <v>260</v>
      </c>
      <c r="AF3" s="8" t="s">
        <v>260</v>
      </c>
      <c r="AG3" s="8" t="s">
        <v>260</v>
      </c>
      <c r="AH3" s="8" t="s">
        <v>260</v>
      </c>
      <c r="AI3" s="8" t="s">
        <v>260</v>
      </c>
      <c r="AJ3" s="8" t="s">
        <v>260</v>
      </c>
      <c r="AK3" s="8" t="s">
        <v>260</v>
      </c>
      <c r="AL3" s="8" t="s">
        <v>260</v>
      </c>
      <c r="AM3" s="8" t="s">
        <v>260</v>
      </c>
      <c r="AN3" s="8" t="s">
        <v>260</v>
      </c>
      <c r="AO3" s="8" t="s">
        <v>260</v>
      </c>
      <c r="AP3" s="8" t="s">
        <v>260</v>
      </c>
      <c r="AQ3" s="8" t="s">
        <v>260</v>
      </c>
      <c r="AR3" s="8" t="s">
        <v>260</v>
      </c>
      <c r="AS3" s="8" t="s">
        <v>260</v>
      </c>
      <c r="AT3" s="8" t="s">
        <v>260</v>
      </c>
      <c r="AU3" s="8" t="s">
        <v>260</v>
      </c>
      <c r="AV3" s="8" t="s">
        <v>260</v>
      </c>
      <c r="AW3" s="8" t="s">
        <v>260</v>
      </c>
      <c r="AX3" s="8" t="s">
        <v>260</v>
      </c>
      <c r="AY3" s="8" t="s">
        <v>260</v>
      </c>
      <c r="AZ3" s="8" t="s">
        <v>260</v>
      </c>
      <c r="BA3" s="8" t="s">
        <v>260</v>
      </c>
      <c r="BB3" s="8" t="s">
        <v>260</v>
      </c>
      <c r="BC3" s="8" t="s">
        <v>260</v>
      </c>
      <c r="BD3" s="8" t="s">
        <v>260</v>
      </c>
      <c r="BE3" s="8" t="s">
        <v>260</v>
      </c>
      <c r="BF3" s="8" t="s">
        <v>260</v>
      </c>
      <c r="BG3" s="8" t="s">
        <v>260</v>
      </c>
      <c r="BH3" s="8" t="s">
        <v>260</v>
      </c>
      <c r="BI3" s="8" t="s">
        <v>260</v>
      </c>
      <c r="BJ3" s="8" t="s">
        <v>260</v>
      </c>
      <c r="BK3" s="8" t="s">
        <v>260</v>
      </c>
      <c r="BL3" s="8" t="s">
        <v>260</v>
      </c>
      <c r="BM3" s="8" t="s">
        <v>260</v>
      </c>
      <c r="BN3" s="8" t="s">
        <v>260</v>
      </c>
      <c r="BO3" s="8" t="s">
        <v>260</v>
      </c>
      <c r="BP3" s="8" t="s">
        <v>260</v>
      </c>
      <c r="BQ3" s="8" t="s">
        <v>260</v>
      </c>
      <c r="BR3" s="8" t="s">
        <v>260</v>
      </c>
      <c r="BS3" s="8" t="s">
        <v>260</v>
      </c>
      <c r="BT3" s="8" t="s">
        <v>260</v>
      </c>
      <c r="BU3" s="8" t="s">
        <v>260</v>
      </c>
      <c r="BV3" s="8" t="s">
        <v>260</v>
      </c>
      <c r="BW3" s="8" t="s">
        <v>260</v>
      </c>
      <c r="BX3" s="8" t="s">
        <v>260</v>
      </c>
      <c r="BY3" s="8" t="s">
        <v>260</v>
      </c>
      <c r="BZ3" s="8" t="s">
        <v>260</v>
      </c>
      <c r="CA3" s="8" t="s">
        <v>260</v>
      </c>
      <c r="CB3" s="8" t="s">
        <v>260</v>
      </c>
      <c r="CC3" s="8" t="s">
        <v>260</v>
      </c>
      <c r="CD3" s="8" t="s">
        <v>260</v>
      </c>
      <c r="CE3" s="8" t="s">
        <v>260</v>
      </c>
      <c r="CF3" s="8" t="s">
        <v>260</v>
      </c>
      <c r="CG3" s="8" t="s">
        <v>260</v>
      </c>
      <c r="CH3" s="8" t="s">
        <v>260</v>
      </c>
      <c r="CI3" s="8" t="s">
        <v>260</v>
      </c>
      <c r="CJ3" s="8" t="s">
        <v>260</v>
      </c>
      <c r="CK3" s="8" t="s">
        <v>260</v>
      </c>
      <c r="CL3" s="8" t="s">
        <v>260</v>
      </c>
      <c r="CM3" s="8" t="s">
        <v>260</v>
      </c>
      <c r="CN3" s="8" t="s">
        <v>260</v>
      </c>
      <c r="CO3" s="8" t="s">
        <v>260</v>
      </c>
      <c r="CP3" s="8" t="s">
        <v>260</v>
      </c>
      <c r="CQ3" s="8" t="s">
        <v>260</v>
      </c>
      <c r="CR3" s="8" t="s">
        <v>260</v>
      </c>
      <c r="CS3" s="8" t="s">
        <v>260</v>
      </c>
      <c r="CT3" s="8" t="s">
        <v>260</v>
      </c>
      <c r="CU3" s="8" t="s">
        <v>260</v>
      </c>
      <c r="CV3" s="8" t="s">
        <v>260</v>
      </c>
      <c r="CW3" s="8" t="s">
        <v>260</v>
      </c>
      <c r="CX3" s="8" t="s">
        <v>260</v>
      </c>
      <c r="CY3" s="8" t="s">
        <v>260</v>
      </c>
      <c r="CZ3" s="8" t="s">
        <v>260</v>
      </c>
      <c r="DA3" s="8" t="s">
        <v>260</v>
      </c>
      <c r="DB3" s="8" t="s">
        <v>260</v>
      </c>
      <c r="DC3" s="8" t="s">
        <v>260</v>
      </c>
      <c r="DD3" s="8" t="s">
        <v>260</v>
      </c>
      <c r="DE3" s="8" t="s">
        <v>260</v>
      </c>
      <c r="DF3" s="8" t="s">
        <v>260</v>
      </c>
      <c r="DG3" s="8" t="s">
        <v>260</v>
      </c>
      <c r="DH3" s="8" t="s">
        <v>260</v>
      </c>
      <c r="DI3" s="8" t="s">
        <v>260</v>
      </c>
      <c r="DJ3" s="8" t="s">
        <v>260</v>
      </c>
      <c r="DK3" s="8" t="s">
        <v>260</v>
      </c>
      <c r="DL3" s="8" t="s">
        <v>260</v>
      </c>
      <c r="DM3" s="8" t="s">
        <v>260</v>
      </c>
      <c r="DN3" s="8" t="s">
        <v>260</v>
      </c>
      <c r="DO3" s="8" t="s">
        <v>260</v>
      </c>
      <c r="DP3" s="8" t="s">
        <v>260</v>
      </c>
      <c r="DQ3" s="8" t="s">
        <v>260</v>
      </c>
      <c r="DR3" s="8" t="s">
        <v>260</v>
      </c>
      <c r="DS3" s="8" t="s">
        <v>260</v>
      </c>
      <c r="DT3" s="8" t="s">
        <v>260</v>
      </c>
      <c r="DU3" s="8" t="s">
        <v>260</v>
      </c>
      <c r="DV3" s="8" t="s">
        <v>260</v>
      </c>
      <c r="DW3" s="8" t="s">
        <v>260</v>
      </c>
      <c r="DX3" s="8" t="s">
        <v>260</v>
      </c>
      <c r="DY3" s="8" t="s">
        <v>260</v>
      </c>
      <c r="DZ3" s="8" t="s">
        <v>260</v>
      </c>
      <c r="EA3" s="8" t="s">
        <v>260</v>
      </c>
      <c r="EB3" s="8" t="s">
        <v>260</v>
      </c>
      <c r="EC3" s="8" t="s">
        <v>260</v>
      </c>
      <c r="ED3" s="8" t="s">
        <v>260</v>
      </c>
      <c r="EE3" s="8" t="s">
        <v>260</v>
      </c>
      <c r="EF3" s="8" t="s">
        <v>260</v>
      </c>
      <c r="EG3" s="8" t="s">
        <v>260</v>
      </c>
      <c r="EH3" s="8" t="s">
        <v>260</v>
      </c>
      <c r="EI3" s="8" t="s">
        <v>260</v>
      </c>
      <c r="EJ3" s="8" t="s">
        <v>260</v>
      </c>
      <c r="EK3" s="8" t="s">
        <v>260</v>
      </c>
      <c r="EL3" s="8" t="s">
        <v>260</v>
      </c>
      <c r="EM3" s="8" t="s">
        <v>260</v>
      </c>
      <c r="EN3" s="8" t="s">
        <v>260</v>
      </c>
      <c r="EO3" s="8" t="s">
        <v>260</v>
      </c>
      <c r="EP3" s="8" t="s">
        <v>260</v>
      </c>
      <c r="EQ3" s="8" t="s">
        <v>260</v>
      </c>
      <c r="ER3" s="8" t="s">
        <v>260</v>
      </c>
      <c r="ES3" s="8" t="s">
        <v>260</v>
      </c>
      <c r="ET3" s="8" t="s">
        <v>260</v>
      </c>
      <c r="EU3" s="8" t="s">
        <v>260</v>
      </c>
      <c r="EV3" s="8" t="s">
        <v>260</v>
      </c>
      <c r="EW3" s="8" t="s">
        <v>260</v>
      </c>
      <c r="EX3" s="8" t="s">
        <v>260</v>
      </c>
      <c r="EY3" s="8" t="s">
        <v>260</v>
      </c>
      <c r="EZ3" s="8" t="s">
        <v>260</v>
      </c>
      <c r="FA3" s="8" t="s">
        <v>260</v>
      </c>
      <c r="FB3" s="8" t="s">
        <v>260</v>
      </c>
      <c r="FC3" s="8" t="s">
        <v>260</v>
      </c>
      <c r="FD3" s="8" t="s">
        <v>260</v>
      </c>
      <c r="FE3" s="8" t="s">
        <v>260</v>
      </c>
      <c r="FF3" s="8" t="s">
        <v>260</v>
      </c>
      <c r="FG3" s="8" t="s">
        <v>260</v>
      </c>
      <c r="FH3" s="8" t="s">
        <v>260</v>
      </c>
      <c r="FI3" s="8" t="s">
        <v>260</v>
      </c>
      <c r="FJ3" s="8" t="s">
        <v>260</v>
      </c>
      <c r="FK3" s="8" t="s">
        <v>260</v>
      </c>
      <c r="FL3" s="8" t="s">
        <v>260</v>
      </c>
      <c r="FM3" s="8" t="s">
        <v>260</v>
      </c>
      <c r="FN3" s="8" t="s">
        <v>260</v>
      </c>
      <c r="FO3" s="8" t="s">
        <v>260</v>
      </c>
      <c r="FP3" s="8" t="s">
        <v>260</v>
      </c>
      <c r="FQ3" s="8" t="s">
        <v>260</v>
      </c>
      <c r="FR3" s="8" t="s">
        <v>260</v>
      </c>
      <c r="FS3" s="8" t="s">
        <v>260</v>
      </c>
      <c r="FT3" s="8" t="s">
        <v>260</v>
      </c>
      <c r="FU3" s="8" t="s">
        <v>260</v>
      </c>
      <c r="FV3" s="8" t="s">
        <v>260</v>
      </c>
      <c r="FW3" s="8" t="s">
        <v>260</v>
      </c>
      <c r="FX3" s="8" t="s">
        <v>260</v>
      </c>
      <c r="FY3" s="8" t="s">
        <v>260</v>
      </c>
      <c r="FZ3" s="8" t="s">
        <v>260</v>
      </c>
      <c r="GA3" s="8" t="s">
        <v>260</v>
      </c>
      <c r="GB3" s="8" t="s">
        <v>260</v>
      </c>
      <c r="GC3" s="8" t="s">
        <v>260</v>
      </c>
      <c r="GD3" s="8" t="s">
        <v>260</v>
      </c>
      <c r="GE3" s="8" t="s">
        <v>260</v>
      </c>
      <c r="GF3" s="8" t="s">
        <v>260</v>
      </c>
      <c r="GG3" s="8" t="s">
        <v>260</v>
      </c>
      <c r="GH3" s="8" t="s">
        <v>260</v>
      </c>
      <c r="GI3" s="8" t="s">
        <v>260</v>
      </c>
      <c r="GJ3" s="8" t="s">
        <v>260</v>
      </c>
      <c r="GK3" s="8" t="s">
        <v>260</v>
      </c>
      <c r="GL3" s="8" t="s">
        <v>260</v>
      </c>
      <c r="GM3" s="8" t="s">
        <v>260</v>
      </c>
      <c r="GN3" s="8" t="s">
        <v>260</v>
      </c>
      <c r="GO3" s="8" t="s">
        <v>260</v>
      </c>
      <c r="GP3" s="8" t="s">
        <v>260</v>
      </c>
      <c r="GQ3" s="8" t="s">
        <v>260</v>
      </c>
      <c r="GR3" s="8" t="s">
        <v>260</v>
      </c>
      <c r="GS3" s="8" t="s">
        <v>260</v>
      </c>
      <c r="GT3" s="8" t="s">
        <v>260</v>
      </c>
      <c r="GU3" s="8" t="s">
        <v>260</v>
      </c>
      <c r="GV3" s="8" t="s">
        <v>260</v>
      </c>
      <c r="GW3" s="8" t="s">
        <v>260</v>
      </c>
      <c r="GX3" s="8" t="s">
        <v>260</v>
      </c>
      <c r="GY3" s="8" t="s">
        <v>260</v>
      </c>
      <c r="GZ3" s="8" t="s">
        <v>260</v>
      </c>
      <c r="HA3" s="8" t="s">
        <v>260</v>
      </c>
      <c r="HB3" s="8" t="s">
        <v>260</v>
      </c>
      <c r="HC3" s="8" t="s">
        <v>260</v>
      </c>
      <c r="HD3" s="8" t="s">
        <v>260</v>
      </c>
      <c r="HE3" s="8" t="s">
        <v>260</v>
      </c>
      <c r="HF3" s="8" t="s">
        <v>260</v>
      </c>
      <c r="HG3" s="8" t="s">
        <v>260</v>
      </c>
      <c r="HH3" s="8" t="s">
        <v>260</v>
      </c>
      <c r="HI3" s="8" t="s">
        <v>260</v>
      </c>
      <c r="HJ3" s="8" t="s">
        <v>260</v>
      </c>
      <c r="HK3" s="8" t="s">
        <v>260</v>
      </c>
      <c r="HL3" s="8" t="s">
        <v>260</v>
      </c>
      <c r="HM3" s="8" t="s">
        <v>260</v>
      </c>
      <c r="HN3" s="8" t="s">
        <v>260</v>
      </c>
      <c r="HO3" s="8" t="s">
        <v>260</v>
      </c>
      <c r="HP3" s="8" t="s">
        <v>260</v>
      </c>
      <c r="HQ3" s="8" t="s">
        <v>260</v>
      </c>
      <c r="HR3" s="8" t="s">
        <v>260</v>
      </c>
      <c r="HS3" s="8" t="s">
        <v>260</v>
      </c>
      <c r="HT3" s="8" t="s">
        <v>260</v>
      </c>
      <c r="HU3" s="8" t="s">
        <v>260</v>
      </c>
      <c r="HV3" s="8" t="s">
        <v>260</v>
      </c>
      <c r="HW3" s="8" t="s">
        <v>260</v>
      </c>
      <c r="HX3" s="8" t="s">
        <v>260</v>
      </c>
      <c r="HY3" s="8" t="s">
        <v>260</v>
      </c>
      <c r="HZ3" s="8" t="s">
        <v>260</v>
      </c>
      <c r="IA3" s="8" t="s">
        <v>260</v>
      </c>
      <c r="IB3" s="8" t="s">
        <v>260</v>
      </c>
      <c r="IC3" s="8" t="s">
        <v>260</v>
      </c>
      <c r="ID3" s="8" t="s">
        <v>260</v>
      </c>
      <c r="IE3" s="8" t="s">
        <v>260</v>
      </c>
      <c r="IF3" s="8" t="s">
        <v>260</v>
      </c>
      <c r="IG3" s="8" t="s">
        <v>260</v>
      </c>
      <c r="IH3" s="8" t="s">
        <v>260</v>
      </c>
      <c r="II3" s="8" t="s">
        <v>260</v>
      </c>
      <c r="IJ3" s="8" t="s">
        <v>260</v>
      </c>
      <c r="IK3" s="8" t="s">
        <v>260</v>
      </c>
      <c r="IL3" s="8" t="s">
        <v>260</v>
      </c>
      <c r="IM3" s="8" t="s">
        <v>260</v>
      </c>
      <c r="IN3" s="8" t="s">
        <v>260</v>
      </c>
      <c r="IO3" s="8" t="s">
        <v>260</v>
      </c>
      <c r="IP3" s="8" t="s">
        <v>260</v>
      </c>
      <c r="IQ3" s="8" t="s">
        <v>260</v>
      </c>
    </row>
    <row r="4" spans="1:251">
      <c r="A4" s="4" t="s">
        <v>252</v>
      </c>
      <c r="B4" s="8" t="s">
        <v>261</v>
      </c>
      <c r="C4" s="8" t="s">
        <v>261</v>
      </c>
      <c r="D4" s="8" t="s">
        <v>261</v>
      </c>
      <c r="E4" s="8" t="s">
        <v>261</v>
      </c>
      <c r="F4" s="8" t="s">
        <v>261</v>
      </c>
      <c r="G4" s="8" t="s">
        <v>261</v>
      </c>
      <c r="H4" s="8" t="s">
        <v>261</v>
      </c>
      <c r="I4" s="8" t="s">
        <v>261</v>
      </c>
      <c r="J4" s="8" t="s">
        <v>261</v>
      </c>
      <c r="K4" s="8" t="s">
        <v>261</v>
      </c>
      <c r="L4" s="8" t="s">
        <v>261</v>
      </c>
      <c r="M4" s="8" t="s">
        <v>261</v>
      </c>
      <c r="N4" s="8" t="s">
        <v>261</v>
      </c>
      <c r="O4" s="8" t="s">
        <v>261</v>
      </c>
      <c r="P4" s="8" t="s">
        <v>261</v>
      </c>
      <c r="Q4" s="8" t="s">
        <v>261</v>
      </c>
      <c r="R4" s="8" t="s">
        <v>261</v>
      </c>
      <c r="S4" s="8" t="s">
        <v>261</v>
      </c>
      <c r="T4" s="8" t="s">
        <v>261</v>
      </c>
      <c r="U4" s="8" t="s">
        <v>261</v>
      </c>
      <c r="V4" s="8" t="s">
        <v>261</v>
      </c>
      <c r="W4" s="8" t="s">
        <v>261</v>
      </c>
      <c r="X4" s="8" t="s">
        <v>261</v>
      </c>
      <c r="Y4" s="8" t="s">
        <v>261</v>
      </c>
      <c r="Z4" s="8" t="s">
        <v>261</v>
      </c>
      <c r="AA4" s="8" t="s">
        <v>261</v>
      </c>
      <c r="AB4" s="8" t="s">
        <v>261</v>
      </c>
      <c r="AC4" s="8" t="s">
        <v>261</v>
      </c>
      <c r="AD4" s="8" t="s">
        <v>261</v>
      </c>
      <c r="AE4" s="8" t="s">
        <v>261</v>
      </c>
      <c r="AF4" s="8" t="s">
        <v>261</v>
      </c>
      <c r="AG4" s="8" t="s">
        <v>261</v>
      </c>
      <c r="AH4" s="8" t="s">
        <v>261</v>
      </c>
      <c r="AI4" s="8" t="s">
        <v>261</v>
      </c>
      <c r="AJ4" s="8" t="s">
        <v>261</v>
      </c>
      <c r="AK4" s="8" t="s">
        <v>261</v>
      </c>
      <c r="AL4" s="8" t="s">
        <v>261</v>
      </c>
      <c r="AM4" s="8" t="s">
        <v>261</v>
      </c>
      <c r="AN4" s="8" t="s">
        <v>261</v>
      </c>
      <c r="AO4" s="8" t="s">
        <v>261</v>
      </c>
      <c r="AP4" s="8" t="s">
        <v>261</v>
      </c>
      <c r="AQ4" s="8" t="s">
        <v>261</v>
      </c>
      <c r="AR4" s="8" t="s">
        <v>261</v>
      </c>
      <c r="AS4" s="8" t="s">
        <v>261</v>
      </c>
      <c r="AT4" s="8" t="s">
        <v>261</v>
      </c>
      <c r="AU4" s="8" t="s">
        <v>261</v>
      </c>
      <c r="AV4" s="8" t="s">
        <v>261</v>
      </c>
      <c r="AW4" s="8" t="s">
        <v>261</v>
      </c>
      <c r="AX4" s="8" t="s">
        <v>261</v>
      </c>
      <c r="AY4" s="8" t="s">
        <v>261</v>
      </c>
      <c r="AZ4" s="8" t="s">
        <v>261</v>
      </c>
      <c r="BA4" s="8" t="s">
        <v>261</v>
      </c>
      <c r="BB4" s="8" t="s">
        <v>261</v>
      </c>
      <c r="BC4" s="8" t="s">
        <v>261</v>
      </c>
      <c r="BD4" s="8" t="s">
        <v>261</v>
      </c>
      <c r="BE4" s="8" t="s">
        <v>261</v>
      </c>
      <c r="BF4" s="8" t="s">
        <v>261</v>
      </c>
      <c r="BG4" s="8" t="s">
        <v>261</v>
      </c>
      <c r="BH4" s="8" t="s">
        <v>261</v>
      </c>
      <c r="BI4" s="8" t="s">
        <v>261</v>
      </c>
      <c r="BJ4" s="8" t="s">
        <v>261</v>
      </c>
      <c r="BK4" s="8" t="s">
        <v>261</v>
      </c>
      <c r="BL4" s="8" t="s">
        <v>261</v>
      </c>
      <c r="BM4" s="8" t="s">
        <v>261</v>
      </c>
      <c r="BN4" s="8" t="s">
        <v>261</v>
      </c>
      <c r="BO4" s="8" t="s">
        <v>261</v>
      </c>
      <c r="BP4" s="8" t="s">
        <v>261</v>
      </c>
      <c r="BQ4" s="8" t="s">
        <v>261</v>
      </c>
      <c r="BR4" s="8" t="s">
        <v>261</v>
      </c>
      <c r="BS4" s="8" t="s">
        <v>261</v>
      </c>
      <c r="BT4" s="8" t="s">
        <v>261</v>
      </c>
      <c r="BU4" s="8" t="s">
        <v>261</v>
      </c>
      <c r="BV4" s="8" t="s">
        <v>261</v>
      </c>
      <c r="BW4" s="8" t="s">
        <v>261</v>
      </c>
      <c r="BX4" s="8" t="s">
        <v>261</v>
      </c>
      <c r="BY4" s="8" t="s">
        <v>261</v>
      </c>
      <c r="BZ4" s="8" t="s">
        <v>261</v>
      </c>
      <c r="CA4" s="8" t="s">
        <v>261</v>
      </c>
      <c r="CB4" s="8" t="s">
        <v>261</v>
      </c>
      <c r="CC4" s="8" t="s">
        <v>261</v>
      </c>
      <c r="CD4" s="8" t="s">
        <v>261</v>
      </c>
      <c r="CE4" s="8" t="s">
        <v>261</v>
      </c>
      <c r="CF4" s="8" t="s">
        <v>261</v>
      </c>
      <c r="CG4" s="8" t="s">
        <v>261</v>
      </c>
      <c r="CH4" s="8" t="s">
        <v>261</v>
      </c>
      <c r="CI4" s="8" t="s">
        <v>261</v>
      </c>
      <c r="CJ4" s="8" t="s">
        <v>261</v>
      </c>
      <c r="CK4" s="8" t="s">
        <v>261</v>
      </c>
      <c r="CL4" s="8" t="s">
        <v>261</v>
      </c>
      <c r="CM4" s="8" t="s">
        <v>261</v>
      </c>
      <c r="CN4" s="8" t="s">
        <v>261</v>
      </c>
      <c r="CO4" s="8" t="s">
        <v>261</v>
      </c>
      <c r="CP4" s="8" t="s">
        <v>261</v>
      </c>
      <c r="CQ4" s="8" t="s">
        <v>261</v>
      </c>
      <c r="CR4" s="8" t="s">
        <v>261</v>
      </c>
      <c r="CS4" s="8" t="s">
        <v>261</v>
      </c>
      <c r="CT4" s="8" t="s">
        <v>261</v>
      </c>
      <c r="CU4" s="8" t="s">
        <v>261</v>
      </c>
      <c r="CV4" s="8" t="s">
        <v>261</v>
      </c>
      <c r="CW4" s="8" t="s">
        <v>261</v>
      </c>
      <c r="CX4" s="8" t="s">
        <v>261</v>
      </c>
      <c r="CY4" s="8" t="s">
        <v>261</v>
      </c>
      <c r="CZ4" s="8" t="s">
        <v>261</v>
      </c>
      <c r="DA4" s="8" t="s">
        <v>261</v>
      </c>
      <c r="DB4" s="8" t="s">
        <v>261</v>
      </c>
      <c r="DC4" s="8" t="s">
        <v>261</v>
      </c>
      <c r="DD4" s="8" t="s">
        <v>261</v>
      </c>
      <c r="DE4" s="8" t="s">
        <v>261</v>
      </c>
      <c r="DF4" s="8" t="s">
        <v>261</v>
      </c>
      <c r="DG4" s="8" t="s">
        <v>261</v>
      </c>
      <c r="DH4" s="8" t="s">
        <v>261</v>
      </c>
      <c r="DI4" s="8" t="s">
        <v>261</v>
      </c>
      <c r="DJ4" s="8" t="s">
        <v>261</v>
      </c>
      <c r="DK4" s="8" t="s">
        <v>261</v>
      </c>
      <c r="DL4" s="8" t="s">
        <v>261</v>
      </c>
      <c r="DM4" s="8" t="s">
        <v>261</v>
      </c>
      <c r="DN4" s="8" t="s">
        <v>261</v>
      </c>
      <c r="DO4" s="8" t="s">
        <v>261</v>
      </c>
      <c r="DP4" s="8" t="s">
        <v>261</v>
      </c>
      <c r="DQ4" s="8" t="s">
        <v>261</v>
      </c>
      <c r="DR4" s="8" t="s">
        <v>261</v>
      </c>
      <c r="DS4" s="8" t="s">
        <v>261</v>
      </c>
      <c r="DT4" s="8" t="s">
        <v>261</v>
      </c>
      <c r="DU4" s="8" t="s">
        <v>261</v>
      </c>
      <c r="DV4" s="8" t="s">
        <v>261</v>
      </c>
      <c r="DW4" s="8" t="s">
        <v>261</v>
      </c>
      <c r="DX4" s="8" t="s">
        <v>261</v>
      </c>
      <c r="DY4" s="8" t="s">
        <v>261</v>
      </c>
      <c r="DZ4" s="8" t="s">
        <v>261</v>
      </c>
      <c r="EA4" s="8" t="s">
        <v>261</v>
      </c>
      <c r="EB4" s="8" t="s">
        <v>261</v>
      </c>
      <c r="EC4" s="8" t="s">
        <v>261</v>
      </c>
      <c r="ED4" s="8" t="s">
        <v>261</v>
      </c>
      <c r="EE4" s="8" t="s">
        <v>261</v>
      </c>
      <c r="EF4" s="8" t="s">
        <v>261</v>
      </c>
      <c r="EG4" s="8" t="s">
        <v>261</v>
      </c>
      <c r="EH4" s="8" t="s">
        <v>261</v>
      </c>
      <c r="EI4" s="8" t="s">
        <v>261</v>
      </c>
      <c r="EJ4" s="8" t="s">
        <v>261</v>
      </c>
      <c r="EK4" s="8" t="s">
        <v>261</v>
      </c>
      <c r="EL4" s="8" t="s">
        <v>261</v>
      </c>
      <c r="EM4" s="8" t="s">
        <v>261</v>
      </c>
      <c r="EN4" s="8" t="s">
        <v>261</v>
      </c>
      <c r="EO4" s="8" t="s">
        <v>261</v>
      </c>
      <c r="EP4" s="8" t="s">
        <v>261</v>
      </c>
      <c r="EQ4" s="8" t="s">
        <v>261</v>
      </c>
      <c r="ER4" s="8" t="s">
        <v>261</v>
      </c>
      <c r="ES4" s="8" t="s">
        <v>261</v>
      </c>
      <c r="ET4" s="8" t="s">
        <v>261</v>
      </c>
      <c r="EU4" s="8" t="s">
        <v>261</v>
      </c>
      <c r="EV4" s="8" t="s">
        <v>261</v>
      </c>
      <c r="EW4" s="8" t="s">
        <v>261</v>
      </c>
      <c r="EX4" s="8" t="s">
        <v>261</v>
      </c>
      <c r="EY4" s="8" t="s">
        <v>261</v>
      </c>
      <c r="EZ4" s="8" t="s">
        <v>261</v>
      </c>
      <c r="FA4" s="8" t="s">
        <v>261</v>
      </c>
      <c r="FB4" s="8" t="s">
        <v>261</v>
      </c>
      <c r="FC4" s="8" t="s">
        <v>261</v>
      </c>
      <c r="FD4" s="8" t="s">
        <v>261</v>
      </c>
      <c r="FE4" s="8" t="s">
        <v>261</v>
      </c>
      <c r="FF4" s="8" t="s">
        <v>261</v>
      </c>
      <c r="FG4" s="8" t="s">
        <v>261</v>
      </c>
      <c r="FH4" s="8" t="s">
        <v>261</v>
      </c>
      <c r="FI4" s="8" t="s">
        <v>261</v>
      </c>
      <c r="FJ4" s="8" t="s">
        <v>261</v>
      </c>
      <c r="FK4" s="8" t="s">
        <v>261</v>
      </c>
      <c r="FL4" s="8" t="s">
        <v>261</v>
      </c>
      <c r="FM4" s="8" t="s">
        <v>261</v>
      </c>
      <c r="FN4" s="8" t="s">
        <v>261</v>
      </c>
      <c r="FO4" s="8" t="s">
        <v>261</v>
      </c>
      <c r="FP4" s="8" t="s">
        <v>261</v>
      </c>
      <c r="FQ4" s="8" t="s">
        <v>261</v>
      </c>
      <c r="FR4" s="8" t="s">
        <v>261</v>
      </c>
      <c r="FS4" s="8" t="s">
        <v>261</v>
      </c>
      <c r="FT4" s="8" t="s">
        <v>261</v>
      </c>
      <c r="FU4" s="8" t="s">
        <v>261</v>
      </c>
      <c r="FV4" s="8" t="s">
        <v>261</v>
      </c>
      <c r="FW4" s="8" t="s">
        <v>261</v>
      </c>
      <c r="FX4" s="8" t="s">
        <v>261</v>
      </c>
      <c r="FY4" s="8" t="s">
        <v>261</v>
      </c>
      <c r="FZ4" s="8" t="s">
        <v>261</v>
      </c>
      <c r="GA4" s="8" t="s">
        <v>261</v>
      </c>
      <c r="GB4" s="8" t="s">
        <v>261</v>
      </c>
      <c r="GC4" s="8" t="s">
        <v>261</v>
      </c>
      <c r="GD4" s="8" t="s">
        <v>261</v>
      </c>
      <c r="GE4" s="8" t="s">
        <v>261</v>
      </c>
      <c r="GF4" s="8" t="s">
        <v>261</v>
      </c>
      <c r="GG4" s="8" t="s">
        <v>261</v>
      </c>
      <c r="GH4" s="8" t="s">
        <v>261</v>
      </c>
      <c r="GI4" s="8" t="s">
        <v>261</v>
      </c>
      <c r="GJ4" s="8" t="s">
        <v>261</v>
      </c>
      <c r="GK4" s="8" t="s">
        <v>261</v>
      </c>
      <c r="GL4" s="8" t="s">
        <v>261</v>
      </c>
      <c r="GM4" s="8" t="s">
        <v>261</v>
      </c>
      <c r="GN4" s="8" t="s">
        <v>261</v>
      </c>
      <c r="GO4" s="8" t="s">
        <v>261</v>
      </c>
      <c r="GP4" s="8" t="s">
        <v>261</v>
      </c>
      <c r="GQ4" s="8" t="s">
        <v>261</v>
      </c>
      <c r="GR4" s="8" t="s">
        <v>261</v>
      </c>
      <c r="GS4" s="8" t="s">
        <v>261</v>
      </c>
      <c r="GT4" s="8" t="s">
        <v>261</v>
      </c>
      <c r="GU4" s="8" t="s">
        <v>261</v>
      </c>
      <c r="GV4" s="8" t="s">
        <v>261</v>
      </c>
      <c r="GW4" s="8" t="s">
        <v>261</v>
      </c>
      <c r="GX4" s="8" t="s">
        <v>261</v>
      </c>
      <c r="GY4" s="8" t="s">
        <v>261</v>
      </c>
      <c r="GZ4" s="8" t="s">
        <v>261</v>
      </c>
      <c r="HA4" s="8" t="s">
        <v>261</v>
      </c>
      <c r="HB4" s="8" t="s">
        <v>261</v>
      </c>
      <c r="HC4" s="8" t="s">
        <v>261</v>
      </c>
      <c r="HD4" s="8" t="s">
        <v>261</v>
      </c>
      <c r="HE4" s="8" t="s">
        <v>261</v>
      </c>
      <c r="HF4" s="8" t="s">
        <v>261</v>
      </c>
      <c r="HG4" s="8" t="s">
        <v>261</v>
      </c>
      <c r="HH4" s="8" t="s">
        <v>261</v>
      </c>
      <c r="HI4" s="8" t="s">
        <v>261</v>
      </c>
      <c r="HJ4" s="8" t="s">
        <v>261</v>
      </c>
      <c r="HK4" s="8" t="s">
        <v>261</v>
      </c>
      <c r="HL4" s="8" t="s">
        <v>261</v>
      </c>
      <c r="HM4" s="8" t="s">
        <v>261</v>
      </c>
      <c r="HN4" s="8" t="s">
        <v>261</v>
      </c>
      <c r="HO4" s="8" t="s">
        <v>261</v>
      </c>
      <c r="HP4" s="8" t="s">
        <v>261</v>
      </c>
      <c r="HQ4" s="8" t="s">
        <v>261</v>
      </c>
      <c r="HR4" s="8" t="s">
        <v>261</v>
      </c>
      <c r="HS4" s="8" t="s">
        <v>261</v>
      </c>
      <c r="HT4" s="8" t="s">
        <v>261</v>
      </c>
      <c r="HU4" s="8" t="s">
        <v>261</v>
      </c>
      <c r="HV4" s="8" t="s">
        <v>261</v>
      </c>
      <c r="HW4" s="8" t="s">
        <v>261</v>
      </c>
      <c r="HX4" s="8" t="s">
        <v>261</v>
      </c>
      <c r="HY4" s="8" t="s">
        <v>261</v>
      </c>
      <c r="HZ4" s="8" t="s">
        <v>261</v>
      </c>
      <c r="IA4" s="8" t="s">
        <v>261</v>
      </c>
      <c r="IB4" s="8" t="s">
        <v>261</v>
      </c>
      <c r="IC4" s="8" t="s">
        <v>261</v>
      </c>
      <c r="ID4" s="8" t="s">
        <v>261</v>
      </c>
      <c r="IE4" s="8" t="s">
        <v>261</v>
      </c>
      <c r="IF4" s="8" t="s">
        <v>261</v>
      </c>
      <c r="IG4" s="8" t="s">
        <v>261</v>
      </c>
      <c r="IH4" s="8" t="s">
        <v>261</v>
      </c>
      <c r="II4" s="8" t="s">
        <v>261</v>
      </c>
      <c r="IJ4" s="8" t="s">
        <v>261</v>
      </c>
      <c r="IK4" s="8" t="s">
        <v>261</v>
      </c>
      <c r="IL4" s="8" t="s">
        <v>261</v>
      </c>
      <c r="IM4" s="8" t="s">
        <v>261</v>
      </c>
      <c r="IN4" s="8" t="s">
        <v>261</v>
      </c>
      <c r="IO4" s="8" t="s">
        <v>261</v>
      </c>
      <c r="IP4" s="8" t="s">
        <v>261</v>
      </c>
      <c r="IQ4" s="8" t="s">
        <v>261</v>
      </c>
    </row>
    <row r="5" spans="1:251">
      <c r="A5" s="4" t="s">
        <v>253</v>
      </c>
      <c r="B5" s="8" t="s">
        <v>2960</v>
      </c>
      <c r="C5" s="8" t="s">
        <v>2960</v>
      </c>
      <c r="D5" s="8" t="s">
        <v>2960</v>
      </c>
      <c r="E5" s="8" t="s">
        <v>2960</v>
      </c>
      <c r="F5" s="8" t="s">
        <v>2960</v>
      </c>
      <c r="G5" s="8" t="s">
        <v>2960</v>
      </c>
      <c r="H5" s="8" t="s">
        <v>2960</v>
      </c>
      <c r="I5" s="8" t="s">
        <v>2960</v>
      </c>
      <c r="J5" s="8" t="s">
        <v>2960</v>
      </c>
      <c r="K5" s="8" t="s">
        <v>2960</v>
      </c>
      <c r="L5" s="8" t="s">
        <v>2960</v>
      </c>
      <c r="M5" s="8" t="s">
        <v>2960</v>
      </c>
      <c r="N5" s="8" t="s">
        <v>2960</v>
      </c>
      <c r="O5" s="8" t="s">
        <v>2960</v>
      </c>
      <c r="P5" s="8" t="s">
        <v>2960</v>
      </c>
      <c r="Q5" s="8" t="s">
        <v>2960</v>
      </c>
      <c r="R5" s="8" t="s">
        <v>2960</v>
      </c>
      <c r="S5" s="8" t="s">
        <v>2960</v>
      </c>
      <c r="T5" s="8" t="s">
        <v>2960</v>
      </c>
      <c r="U5" s="8" t="s">
        <v>2960</v>
      </c>
      <c r="V5" s="8" t="s">
        <v>2960</v>
      </c>
      <c r="W5" s="8" t="s">
        <v>2960</v>
      </c>
      <c r="X5" s="8" t="s">
        <v>2960</v>
      </c>
      <c r="Y5" s="8" t="s">
        <v>2960</v>
      </c>
      <c r="Z5" s="8" t="s">
        <v>2960</v>
      </c>
      <c r="AA5" s="8" t="s">
        <v>2960</v>
      </c>
      <c r="AB5" s="8" t="s">
        <v>2960</v>
      </c>
      <c r="AC5" s="8" t="s">
        <v>2960</v>
      </c>
      <c r="AD5" s="8" t="s">
        <v>2960</v>
      </c>
      <c r="AE5" s="8" t="s">
        <v>2960</v>
      </c>
      <c r="AF5" s="8" t="s">
        <v>2960</v>
      </c>
      <c r="AG5" s="8" t="s">
        <v>2960</v>
      </c>
      <c r="AH5" s="8" t="s">
        <v>2960</v>
      </c>
      <c r="AI5" s="8" t="s">
        <v>2960</v>
      </c>
      <c r="AJ5" s="8" t="s">
        <v>2960</v>
      </c>
      <c r="AK5" s="8" t="s">
        <v>2960</v>
      </c>
      <c r="AL5" s="8" t="s">
        <v>2960</v>
      </c>
      <c r="AM5" s="8" t="s">
        <v>2960</v>
      </c>
      <c r="AN5" s="8" t="s">
        <v>2960</v>
      </c>
      <c r="AO5" s="8" t="s">
        <v>2960</v>
      </c>
      <c r="AP5" s="8" t="s">
        <v>2960</v>
      </c>
      <c r="AQ5" s="8" t="s">
        <v>2960</v>
      </c>
      <c r="AR5" s="8" t="s">
        <v>2960</v>
      </c>
      <c r="AS5" s="8" t="s">
        <v>2960</v>
      </c>
      <c r="AT5" s="8" t="s">
        <v>2960</v>
      </c>
      <c r="AU5" s="8" t="s">
        <v>2960</v>
      </c>
      <c r="AV5" s="8" t="s">
        <v>2960</v>
      </c>
      <c r="AW5" s="8" t="s">
        <v>2960</v>
      </c>
      <c r="AX5" s="8" t="s">
        <v>2960</v>
      </c>
      <c r="AY5" s="8" t="s">
        <v>2960</v>
      </c>
      <c r="AZ5" s="8" t="s">
        <v>2960</v>
      </c>
      <c r="BA5" s="8" t="s">
        <v>2960</v>
      </c>
      <c r="BB5" s="8" t="s">
        <v>2960</v>
      </c>
      <c r="BC5" s="8" t="s">
        <v>2960</v>
      </c>
      <c r="BD5" s="8" t="s">
        <v>2960</v>
      </c>
      <c r="BE5" s="8" t="s">
        <v>2960</v>
      </c>
      <c r="BF5" s="8" t="s">
        <v>2960</v>
      </c>
      <c r="BG5" s="8" t="s">
        <v>2960</v>
      </c>
      <c r="BH5" s="8" t="s">
        <v>2960</v>
      </c>
      <c r="BI5" s="8" t="s">
        <v>2960</v>
      </c>
      <c r="BJ5" s="8" t="s">
        <v>2960</v>
      </c>
      <c r="BK5" s="8" t="s">
        <v>2960</v>
      </c>
      <c r="BL5" s="8" t="s">
        <v>2960</v>
      </c>
      <c r="BM5" s="8" t="s">
        <v>2960</v>
      </c>
      <c r="BN5" s="8" t="s">
        <v>2960</v>
      </c>
      <c r="BO5" s="8" t="s">
        <v>2960</v>
      </c>
      <c r="BP5" s="8" t="s">
        <v>2960</v>
      </c>
      <c r="BQ5" s="8" t="s">
        <v>2960</v>
      </c>
      <c r="BR5" s="8" t="s">
        <v>2960</v>
      </c>
      <c r="BS5" s="8" t="s">
        <v>2960</v>
      </c>
      <c r="BT5" s="8" t="s">
        <v>2960</v>
      </c>
      <c r="BU5" s="8" t="s">
        <v>2960</v>
      </c>
      <c r="BV5" s="8" t="s">
        <v>2960</v>
      </c>
      <c r="BW5" s="8" t="s">
        <v>2960</v>
      </c>
      <c r="BX5" s="8" t="s">
        <v>2960</v>
      </c>
      <c r="BY5" s="8" t="s">
        <v>2960</v>
      </c>
      <c r="BZ5" s="8" t="s">
        <v>2960</v>
      </c>
      <c r="CA5" s="8" t="s">
        <v>2960</v>
      </c>
      <c r="CB5" s="8" t="s">
        <v>2960</v>
      </c>
      <c r="CC5" s="8" t="s">
        <v>2960</v>
      </c>
      <c r="CD5" s="8" t="s">
        <v>2960</v>
      </c>
      <c r="CE5" s="8" t="s">
        <v>2960</v>
      </c>
      <c r="CF5" s="8" t="s">
        <v>2960</v>
      </c>
      <c r="CG5" s="8" t="s">
        <v>2960</v>
      </c>
      <c r="CH5" s="8" t="s">
        <v>2960</v>
      </c>
      <c r="CI5" s="8" t="s">
        <v>2960</v>
      </c>
      <c r="CJ5" s="8" t="s">
        <v>2960</v>
      </c>
      <c r="CK5" s="8" t="s">
        <v>2960</v>
      </c>
      <c r="CL5" s="8" t="s">
        <v>2960</v>
      </c>
      <c r="CM5" s="8" t="s">
        <v>2960</v>
      </c>
      <c r="CN5" s="8" t="s">
        <v>2960</v>
      </c>
      <c r="CO5" s="8" t="s">
        <v>2960</v>
      </c>
      <c r="CP5" s="8" t="s">
        <v>2960</v>
      </c>
      <c r="CQ5" s="8" t="s">
        <v>2960</v>
      </c>
      <c r="CR5" s="8" t="s">
        <v>2960</v>
      </c>
      <c r="CS5" s="8" t="s">
        <v>2960</v>
      </c>
      <c r="CT5" s="8" t="s">
        <v>2960</v>
      </c>
      <c r="CU5" s="8" t="s">
        <v>2960</v>
      </c>
      <c r="CV5" s="8" t="s">
        <v>2960</v>
      </c>
      <c r="CW5" s="8" t="s">
        <v>2960</v>
      </c>
      <c r="CX5" s="8" t="s">
        <v>2960</v>
      </c>
      <c r="CY5" s="8" t="s">
        <v>2960</v>
      </c>
      <c r="CZ5" s="8" t="s">
        <v>2960</v>
      </c>
      <c r="DA5" s="8" t="s">
        <v>2960</v>
      </c>
      <c r="DB5" s="8" t="s">
        <v>2960</v>
      </c>
      <c r="DC5" s="8" t="s">
        <v>2960</v>
      </c>
      <c r="DD5" s="8" t="s">
        <v>2960</v>
      </c>
      <c r="DE5" s="8" t="s">
        <v>2960</v>
      </c>
      <c r="DF5" s="8" t="s">
        <v>2960</v>
      </c>
      <c r="DG5" s="8" t="s">
        <v>2960</v>
      </c>
      <c r="DH5" s="8" t="s">
        <v>2960</v>
      </c>
      <c r="DI5" s="8" t="s">
        <v>2960</v>
      </c>
      <c r="DJ5" s="8" t="s">
        <v>2960</v>
      </c>
      <c r="DK5" s="8" t="s">
        <v>2960</v>
      </c>
      <c r="DL5" s="8" t="s">
        <v>2960</v>
      </c>
      <c r="DM5" s="8" t="s">
        <v>2960</v>
      </c>
      <c r="DN5" s="8" t="s">
        <v>2960</v>
      </c>
      <c r="DO5" s="8" t="s">
        <v>2960</v>
      </c>
      <c r="DP5" s="8" t="s">
        <v>2960</v>
      </c>
      <c r="DQ5" s="8" t="s">
        <v>2960</v>
      </c>
      <c r="DR5" s="8" t="s">
        <v>2960</v>
      </c>
      <c r="DS5" s="8" t="s">
        <v>2960</v>
      </c>
      <c r="DT5" s="8" t="s">
        <v>2960</v>
      </c>
      <c r="DU5" s="8" t="s">
        <v>2960</v>
      </c>
      <c r="DV5" s="8" t="s">
        <v>2960</v>
      </c>
      <c r="DW5" s="8" t="s">
        <v>2960</v>
      </c>
      <c r="DX5" s="8" t="s">
        <v>2960</v>
      </c>
      <c r="DY5" s="8" t="s">
        <v>2960</v>
      </c>
      <c r="DZ5" s="8" t="s">
        <v>2960</v>
      </c>
      <c r="EA5" s="8" t="s">
        <v>2960</v>
      </c>
      <c r="EB5" s="8" t="s">
        <v>2960</v>
      </c>
      <c r="EC5" s="8" t="s">
        <v>2960</v>
      </c>
      <c r="ED5" s="8" t="s">
        <v>2960</v>
      </c>
      <c r="EE5" s="8" t="s">
        <v>2960</v>
      </c>
      <c r="EF5" s="8" t="s">
        <v>2960</v>
      </c>
      <c r="EG5" s="8" t="s">
        <v>2960</v>
      </c>
      <c r="EH5" s="8" t="s">
        <v>2960</v>
      </c>
      <c r="EI5" s="8" t="s">
        <v>2960</v>
      </c>
      <c r="EJ5" s="8" t="s">
        <v>2960</v>
      </c>
      <c r="EK5" s="8" t="s">
        <v>2960</v>
      </c>
      <c r="EL5" s="8" t="s">
        <v>2960</v>
      </c>
      <c r="EM5" s="8" t="s">
        <v>2960</v>
      </c>
      <c r="EN5" s="8" t="s">
        <v>2960</v>
      </c>
      <c r="EO5" s="8" t="s">
        <v>2960</v>
      </c>
      <c r="EP5" s="8" t="s">
        <v>2960</v>
      </c>
      <c r="EQ5" s="8" t="s">
        <v>2960</v>
      </c>
      <c r="ER5" s="8" t="s">
        <v>2960</v>
      </c>
      <c r="ES5" s="8" t="s">
        <v>2960</v>
      </c>
      <c r="ET5" s="8" t="s">
        <v>2960</v>
      </c>
      <c r="EU5" s="8" t="s">
        <v>2960</v>
      </c>
      <c r="EV5" s="8" t="s">
        <v>2960</v>
      </c>
      <c r="EW5" s="8" t="s">
        <v>2960</v>
      </c>
      <c r="EX5" s="8" t="s">
        <v>2960</v>
      </c>
      <c r="EY5" s="8" t="s">
        <v>2960</v>
      </c>
      <c r="EZ5" s="8" t="s">
        <v>2960</v>
      </c>
      <c r="FA5" s="8" t="s">
        <v>2960</v>
      </c>
      <c r="FB5" s="8" t="s">
        <v>2960</v>
      </c>
      <c r="FC5" s="8" t="s">
        <v>2960</v>
      </c>
      <c r="FD5" s="8" t="s">
        <v>2960</v>
      </c>
      <c r="FE5" s="8" t="s">
        <v>2960</v>
      </c>
      <c r="FF5" s="8" t="s">
        <v>2960</v>
      </c>
      <c r="FG5" s="8" t="s">
        <v>2960</v>
      </c>
      <c r="FH5" s="8" t="s">
        <v>2960</v>
      </c>
      <c r="FI5" s="8" t="s">
        <v>2960</v>
      </c>
      <c r="FJ5" s="8" t="s">
        <v>2960</v>
      </c>
      <c r="FK5" s="8" t="s">
        <v>2960</v>
      </c>
      <c r="FL5" s="8" t="s">
        <v>2960</v>
      </c>
      <c r="FM5" s="8" t="s">
        <v>2960</v>
      </c>
      <c r="FN5" s="8" t="s">
        <v>2960</v>
      </c>
      <c r="FO5" s="8" t="s">
        <v>2960</v>
      </c>
      <c r="FP5" s="8" t="s">
        <v>2960</v>
      </c>
      <c r="FQ5" s="8" t="s">
        <v>2960</v>
      </c>
      <c r="FR5" s="8" t="s">
        <v>2960</v>
      </c>
      <c r="FS5" s="8" t="s">
        <v>2960</v>
      </c>
      <c r="FT5" s="8" t="s">
        <v>2960</v>
      </c>
      <c r="FU5" s="8" t="s">
        <v>2960</v>
      </c>
      <c r="FV5" s="8" t="s">
        <v>2960</v>
      </c>
      <c r="FW5" s="8" t="s">
        <v>2960</v>
      </c>
      <c r="FX5" s="8" t="s">
        <v>2960</v>
      </c>
      <c r="FY5" s="8" t="s">
        <v>2960</v>
      </c>
      <c r="FZ5" s="8" t="s">
        <v>2960</v>
      </c>
      <c r="GA5" s="8" t="s">
        <v>2960</v>
      </c>
      <c r="GB5" s="8" t="s">
        <v>2960</v>
      </c>
      <c r="GC5" s="8" t="s">
        <v>2960</v>
      </c>
      <c r="GD5" s="8" t="s">
        <v>2960</v>
      </c>
      <c r="GE5" s="8" t="s">
        <v>2960</v>
      </c>
      <c r="GF5" s="8" t="s">
        <v>2960</v>
      </c>
      <c r="GG5" s="8" t="s">
        <v>2960</v>
      </c>
      <c r="GH5" s="8" t="s">
        <v>2960</v>
      </c>
      <c r="GI5" s="8" t="s">
        <v>2960</v>
      </c>
      <c r="GJ5" s="8" t="s">
        <v>2960</v>
      </c>
      <c r="GK5" s="8" t="s">
        <v>2960</v>
      </c>
      <c r="GL5" s="8" t="s">
        <v>2960</v>
      </c>
      <c r="GM5" s="8" t="s">
        <v>2960</v>
      </c>
      <c r="GN5" s="8" t="s">
        <v>2960</v>
      </c>
      <c r="GO5" s="8" t="s">
        <v>2960</v>
      </c>
      <c r="GP5" s="8" t="s">
        <v>2960</v>
      </c>
      <c r="GQ5" s="8" t="s">
        <v>2960</v>
      </c>
      <c r="GR5" s="8" t="s">
        <v>2960</v>
      </c>
      <c r="GS5" s="8" t="s">
        <v>2960</v>
      </c>
      <c r="GT5" s="8" t="s">
        <v>2960</v>
      </c>
      <c r="GU5" s="8" t="s">
        <v>2960</v>
      </c>
      <c r="GV5" s="8" t="s">
        <v>2960</v>
      </c>
      <c r="GW5" s="8" t="s">
        <v>2960</v>
      </c>
      <c r="GX5" s="8" t="s">
        <v>2960</v>
      </c>
      <c r="GY5" s="8" t="s">
        <v>2960</v>
      </c>
      <c r="GZ5" s="8" t="s">
        <v>2960</v>
      </c>
      <c r="HA5" s="8" t="s">
        <v>2960</v>
      </c>
      <c r="HB5" s="8" t="s">
        <v>2960</v>
      </c>
      <c r="HC5" s="8" t="s">
        <v>2960</v>
      </c>
      <c r="HD5" s="8" t="s">
        <v>2960</v>
      </c>
      <c r="HE5" s="8" t="s">
        <v>2960</v>
      </c>
      <c r="HF5" s="8" t="s">
        <v>2960</v>
      </c>
      <c r="HG5" s="8" t="s">
        <v>2960</v>
      </c>
      <c r="HH5" s="8" t="s">
        <v>2960</v>
      </c>
      <c r="HI5" s="8" t="s">
        <v>2960</v>
      </c>
      <c r="HJ5" s="8" t="s">
        <v>2960</v>
      </c>
      <c r="HK5" s="8" t="s">
        <v>2960</v>
      </c>
      <c r="HL5" s="8" t="s">
        <v>2960</v>
      </c>
      <c r="HM5" s="8" t="s">
        <v>2960</v>
      </c>
      <c r="HN5" s="8" t="s">
        <v>2960</v>
      </c>
      <c r="HO5" s="8" t="s">
        <v>2960</v>
      </c>
      <c r="HP5" s="8" t="s">
        <v>2960</v>
      </c>
      <c r="HQ5" s="8" t="s">
        <v>2960</v>
      </c>
      <c r="HR5" s="8" t="s">
        <v>2960</v>
      </c>
      <c r="HS5" s="8" t="s">
        <v>2960</v>
      </c>
      <c r="HT5" s="8" t="s">
        <v>2960</v>
      </c>
      <c r="HU5" s="8" t="s">
        <v>2960</v>
      </c>
      <c r="HV5" s="8" t="s">
        <v>2960</v>
      </c>
      <c r="HW5" s="8" t="s">
        <v>2960</v>
      </c>
      <c r="HX5" s="8" t="s">
        <v>2960</v>
      </c>
      <c r="HY5" s="8" t="s">
        <v>2960</v>
      </c>
      <c r="HZ5" s="8" t="s">
        <v>2960</v>
      </c>
      <c r="IA5" s="8" t="s">
        <v>2960</v>
      </c>
      <c r="IB5" s="8" t="s">
        <v>2960</v>
      </c>
      <c r="IC5" s="8" t="s">
        <v>2960</v>
      </c>
      <c r="ID5" s="8" t="s">
        <v>2960</v>
      </c>
      <c r="IE5" s="8" t="s">
        <v>2960</v>
      </c>
      <c r="IF5" s="8" t="s">
        <v>2960</v>
      </c>
      <c r="IG5" s="8" t="s">
        <v>2960</v>
      </c>
      <c r="IH5" s="8" t="s">
        <v>2960</v>
      </c>
      <c r="II5" s="8" t="s">
        <v>2960</v>
      </c>
      <c r="IJ5" s="8" t="s">
        <v>2960</v>
      </c>
      <c r="IK5" s="8" t="s">
        <v>2960</v>
      </c>
      <c r="IL5" s="8" t="s">
        <v>2960</v>
      </c>
      <c r="IM5" s="8" t="s">
        <v>2960</v>
      </c>
      <c r="IN5" s="8" t="s">
        <v>2960</v>
      </c>
      <c r="IO5" s="8" t="s">
        <v>2960</v>
      </c>
      <c r="IP5" s="8" t="s">
        <v>2960</v>
      </c>
      <c r="IQ5" s="8" t="s">
        <v>2960</v>
      </c>
    </row>
    <row r="6" spans="1:251">
      <c r="A6" s="4" t="s">
        <v>254</v>
      </c>
      <c r="B6" s="1">
        <v>2</v>
      </c>
      <c r="C6" s="1">
        <v>2</v>
      </c>
      <c r="D6" s="1">
        <v>2</v>
      </c>
      <c r="E6" s="1">
        <v>2</v>
      </c>
      <c r="F6" s="1">
        <v>2</v>
      </c>
      <c r="G6" s="1">
        <v>2</v>
      </c>
      <c r="H6" s="1">
        <v>2</v>
      </c>
      <c r="I6" s="1">
        <v>2</v>
      </c>
      <c r="J6" s="1">
        <v>2</v>
      </c>
      <c r="K6" s="1">
        <v>2</v>
      </c>
      <c r="L6" s="1">
        <v>2</v>
      </c>
      <c r="M6" s="1">
        <v>2</v>
      </c>
      <c r="N6" s="1">
        <v>2</v>
      </c>
      <c r="O6" s="1">
        <v>2</v>
      </c>
      <c r="P6" s="1">
        <v>2</v>
      </c>
      <c r="Q6" s="1">
        <v>2</v>
      </c>
      <c r="R6" s="1">
        <v>2</v>
      </c>
      <c r="S6" s="1">
        <v>2</v>
      </c>
      <c r="T6" s="1">
        <v>2</v>
      </c>
      <c r="U6" s="1">
        <v>2</v>
      </c>
      <c r="V6" s="1">
        <v>2</v>
      </c>
      <c r="W6" s="1">
        <v>2</v>
      </c>
      <c r="X6" s="1">
        <v>2</v>
      </c>
      <c r="Y6" s="1">
        <v>2</v>
      </c>
      <c r="Z6" s="1">
        <v>2</v>
      </c>
      <c r="AA6" s="1">
        <v>2</v>
      </c>
      <c r="AB6" s="1">
        <v>2</v>
      </c>
      <c r="AC6" s="1">
        <v>2</v>
      </c>
      <c r="AD6" s="1">
        <v>2</v>
      </c>
      <c r="AE6" s="1">
        <v>2</v>
      </c>
      <c r="AF6" s="1">
        <v>2</v>
      </c>
      <c r="AG6" s="1">
        <v>2</v>
      </c>
      <c r="AH6" s="1">
        <v>2</v>
      </c>
      <c r="AI6" s="1">
        <v>2</v>
      </c>
      <c r="AJ6" s="1">
        <v>2</v>
      </c>
      <c r="AK6" s="1">
        <v>2</v>
      </c>
      <c r="AL6" s="1">
        <v>2</v>
      </c>
      <c r="AM6" s="1">
        <v>2</v>
      </c>
      <c r="AN6" s="1">
        <v>2</v>
      </c>
      <c r="AO6" s="1">
        <v>2</v>
      </c>
      <c r="AP6" s="1">
        <v>2</v>
      </c>
      <c r="AQ6" s="1">
        <v>2</v>
      </c>
      <c r="AR6" s="1">
        <v>2</v>
      </c>
      <c r="AS6" s="1">
        <v>2</v>
      </c>
      <c r="AT6" s="1">
        <v>2</v>
      </c>
      <c r="AU6" s="1">
        <v>2</v>
      </c>
      <c r="AV6" s="1">
        <v>2</v>
      </c>
      <c r="AW6" s="1">
        <v>2</v>
      </c>
      <c r="AX6" s="1">
        <v>2</v>
      </c>
      <c r="AY6" s="1">
        <v>2</v>
      </c>
      <c r="AZ6" s="1">
        <v>2</v>
      </c>
      <c r="BA6" s="1">
        <v>2</v>
      </c>
      <c r="BB6" s="1">
        <v>2</v>
      </c>
      <c r="BC6" s="1">
        <v>2</v>
      </c>
      <c r="BD6" s="1">
        <v>2</v>
      </c>
      <c r="BE6" s="1">
        <v>2</v>
      </c>
      <c r="BF6" s="1">
        <v>2</v>
      </c>
      <c r="BG6" s="1">
        <v>2</v>
      </c>
      <c r="BH6" s="1">
        <v>2</v>
      </c>
      <c r="BI6" s="1">
        <v>2</v>
      </c>
      <c r="BJ6" s="1">
        <v>2</v>
      </c>
      <c r="BK6" s="1">
        <v>2</v>
      </c>
      <c r="BL6" s="1">
        <v>2</v>
      </c>
      <c r="BM6" s="1">
        <v>2</v>
      </c>
      <c r="BN6" s="1">
        <v>2</v>
      </c>
      <c r="BO6" s="1">
        <v>2</v>
      </c>
      <c r="BP6" s="1">
        <v>2</v>
      </c>
      <c r="BQ6" s="1">
        <v>2</v>
      </c>
      <c r="BR6" s="1">
        <v>2</v>
      </c>
      <c r="BS6" s="1">
        <v>2</v>
      </c>
      <c r="BT6" s="1">
        <v>2</v>
      </c>
      <c r="BU6" s="1">
        <v>2</v>
      </c>
      <c r="BV6" s="1">
        <v>2</v>
      </c>
      <c r="BW6" s="1">
        <v>2</v>
      </c>
      <c r="BX6" s="1">
        <v>2</v>
      </c>
      <c r="BY6" s="1">
        <v>2</v>
      </c>
      <c r="BZ6" s="1">
        <v>2</v>
      </c>
      <c r="CA6" s="1">
        <v>2</v>
      </c>
      <c r="CB6" s="1">
        <v>2</v>
      </c>
      <c r="CC6" s="1">
        <v>2</v>
      </c>
      <c r="CD6" s="1">
        <v>2</v>
      </c>
      <c r="CE6" s="1">
        <v>2</v>
      </c>
      <c r="CF6" s="1">
        <v>2</v>
      </c>
      <c r="CG6" s="1">
        <v>2</v>
      </c>
      <c r="CH6" s="1">
        <v>2</v>
      </c>
      <c r="CI6" s="1">
        <v>2</v>
      </c>
      <c r="CJ6" s="1">
        <v>2</v>
      </c>
      <c r="CK6" s="1">
        <v>2</v>
      </c>
      <c r="CL6" s="1">
        <v>2</v>
      </c>
      <c r="CM6" s="1">
        <v>2</v>
      </c>
      <c r="CN6" s="1">
        <v>2</v>
      </c>
      <c r="CO6" s="1">
        <v>2</v>
      </c>
      <c r="CP6" s="1">
        <v>2</v>
      </c>
      <c r="CQ6" s="1">
        <v>2</v>
      </c>
      <c r="CR6" s="1">
        <v>2</v>
      </c>
      <c r="CS6" s="1">
        <v>2</v>
      </c>
      <c r="CT6" s="1">
        <v>2</v>
      </c>
      <c r="CU6" s="1">
        <v>2</v>
      </c>
      <c r="CV6" s="1">
        <v>2</v>
      </c>
      <c r="CW6" s="1">
        <v>2</v>
      </c>
      <c r="CX6" s="1">
        <v>2</v>
      </c>
      <c r="CY6" s="1">
        <v>2</v>
      </c>
      <c r="CZ6" s="1">
        <v>2</v>
      </c>
      <c r="DA6" s="1">
        <v>2</v>
      </c>
      <c r="DB6" s="1">
        <v>2</v>
      </c>
      <c r="DC6" s="1">
        <v>2</v>
      </c>
      <c r="DD6" s="1">
        <v>2</v>
      </c>
      <c r="DE6" s="1">
        <v>2</v>
      </c>
      <c r="DF6" s="1">
        <v>2</v>
      </c>
      <c r="DG6" s="1">
        <v>2</v>
      </c>
      <c r="DH6" s="1">
        <v>2</v>
      </c>
      <c r="DI6" s="1">
        <v>2</v>
      </c>
      <c r="DJ6" s="1">
        <v>2</v>
      </c>
      <c r="DK6" s="1">
        <v>2</v>
      </c>
      <c r="DL6" s="1">
        <v>2</v>
      </c>
      <c r="DM6" s="1">
        <v>2</v>
      </c>
      <c r="DN6" s="1">
        <v>2</v>
      </c>
      <c r="DO6" s="1">
        <v>2</v>
      </c>
      <c r="DP6" s="1">
        <v>2</v>
      </c>
      <c r="DQ6" s="1">
        <v>2</v>
      </c>
      <c r="DR6" s="1">
        <v>2</v>
      </c>
      <c r="DS6" s="1">
        <v>2</v>
      </c>
      <c r="DT6" s="1">
        <v>2</v>
      </c>
      <c r="DU6" s="1">
        <v>2</v>
      </c>
      <c r="DV6" s="1">
        <v>2</v>
      </c>
      <c r="DW6" s="1">
        <v>2</v>
      </c>
      <c r="DX6" s="1">
        <v>2</v>
      </c>
      <c r="DY6" s="1">
        <v>2</v>
      </c>
      <c r="DZ6" s="1">
        <v>2</v>
      </c>
      <c r="EA6" s="1">
        <v>2</v>
      </c>
      <c r="EB6" s="1">
        <v>2</v>
      </c>
      <c r="EC6" s="1">
        <v>2</v>
      </c>
      <c r="ED6" s="1">
        <v>2</v>
      </c>
      <c r="EE6" s="1">
        <v>2</v>
      </c>
      <c r="EF6" s="1">
        <v>2</v>
      </c>
      <c r="EG6" s="1">
        <v>2</v>
      </c>
      <c r="EH6" s="1">
        <v>2</v>
      </c>
      <c r="EI6" s="1">
        <v>2</v>
      </c>
      <c r="EJ6" s="1">
        <v>2</v>
      </c>
      <c r="EK6" s="1">
        <v>2</v>
      </c>
      <c r="EL6" s="1">
        <v>2</v>
      </c>
      <c r="EM6" s="1">
        <v>2</v>
      </c>
      <c r="EN6" s="1">
        <v>2</v>
      </c>
      <c r="EO6" s="1">
        <v>2</v>
      </c>
      <c r="EP6" s="1">
        <v>2</v>
      </c>
      <c r="EQ6" s="1">
        <v>2</v>
      </c>
      <c r="ER6" s="1">
        <v>2</v>
      </c>
      <c r="ES6" s="1">
        <v>2</v>
      </c>
      <c r="ET6" s="1">
        <v>2</v>
      </c>
      <c r="EU6" s="1">
        <v>2</v>
      </c>
      <c r="EV6" s="1">
        <v>2</v>
      </c>
      <c r="EW6" s="1">
        <v>2</v>
      </c>
      <c r="EX6" s="1">
        <v>2</v>
      </c>
      <c r="EY6" s="1">
        <v>2</v>
      </c>
      <c r="EZ6" s="1">
        <v>2</v>
      </c>
      <c r="FA6" s="1">
        <v>2</v>
      </c>
      <c r="FB6" s="1">
        <v>2</v>
      </c>
      <c r="FC6" s="1">
        <v>2</v>
      </c>
      <c r="FD6" s="1">
        <v>2</v>
      </c>
      <c r="FE6" s="1">
        <v>2</v>
      </c>
      <c r="FF6" s="1">
        <v>2</v>
      </c>
      <c r="FG6" s="1">
        <v>2</v>
      </c>
      <c r="FH6" s="1">
        <v>2</v>
      </c>
      <c r="FI6" s="1">
        <v>2</v>
      </c>
      <c r="FJ6" s="1">
        <v>2</v>
      </c>
      <c r="FK6" s="1">
        <v>2</v>
      </c>
      <c r="FL6" s="1">
        <v>2</v>
      </c>
      <c r="FM6" s="1">
        <v>2</v>
      </c>
      <c r="FN6" s="1">
        <v>2</v>
      </c>
      <c r="FO6" s="1">
        <v>2</v>
      </c>
      <c r="FP6" s="1">
        <v>2</v>
      </c>
      <c r="FQ6" s="1">
        <v>2</v>
      </c>
      <c r="FR6" s="1">
        <v>2</v>
      </c>
      <c r="FS6" s="1">
        <v>2</v>
      </c>
      <c r="FT6" s="1">
        <v>2</v>
      </c>
      <c r="FU6" s="1">
        <v>2</v>
      </c>
      <c r="FV6" s="1">
        <v>2</v>
      </c>
      <c r="FW6" s="1">
        <v>2</v>
      </c>
      <c r="FX6" s="1">
        <v>2</v>
      </c>
      <c r="FY6" s="1">
        <v>2</v>
      </c>
      <c r="FZ6" s="1">
        <v>2</v>
      </c>
      <c r="GA6" s="1">
        <v>2</v>
      </c>
      <c r="GB6" s="1">
        <v>2</v>
      </c>
      <c r="GC6" s="1">
        <v>2</v>
      </c>
      <c r="GD6" s="1">
        <v>2</v>
      </c>
      <c r="GE6" s="1">
        <v>2</v>
      </c>
      <c r="GF6" s="1">
        <v>2</v>
      </c>
      <c r="GG6" s="1">
        <v>2</v>
      </c>
      <c r="GH6" s="1">
        <v>2</v>
      </c>
      <c r="GI6" s="1">
        <v>2</v>
      </c>
      <c r="GJ6" s="1">
        <v>2</v>
      </c>
      <c r="GK6" s="1">
        <v>2</v>
      </c>
      <c r="GL6" s="1">
        <v>2</v>
      </c>
      <c r="GM6" s="1">
        <v>2</v>
      </c>
      <c r="GN6" s="1">
        <v>2</v>
      </c>
      <c r="GO6" s="1">
        <v>2</v>
      </c>
      <c r="GP6" s="1">
        <v>2</v>
      </c>
      <c r="GQ6" s="1">
        <v>2</v>
      </c>
      <c r="GR6" s="1">
        <v>2</v>
      </c>
      <c r="GS6" s="1">
        <v>2</v>
      </c>
      <c r="GT6" s="1">
        <v>2</v>
      </c>
      <c r="GU6" s="1">
        <v>2</v>
      </c>
      <c r="GV6" s="1">
        <v>2</v>
      </c>
      <c r="GW6" s="1">
        <v>2</v>
      </c>
      <c r="GX6" s="1">
        <v>2</v>
      </c>
      <c r="GY6" s="1">
        <v>2</v>
      </c>
      <c r="GZ6" s="1">
        <v>2</v>
      </c>
      <c r="HA6" s="1">
        <v>2</v>
      </c>
      <c r="HB6" s="1">
        <v>2</v>
      </c>
      <c r="HC6" s="1">
        <v>2</v>
      </c>
      <c r="HD6" s="1">
        <v>2</v>
      </c>
      <c r="HE6" s="1">
        <v>2</v>
      </c>
      <c r="HF6" s="1">
        <v>2</v>
      </c>
      <c r="HG6" s="1">
        <v>2</v>
      </c>
      <c r="HH6" s="1">
        <v>2</v>
      </c>
      <c r="HI6" s="1">
        <v>2</v>
      </c>
      <c r="HJ6" s="1">
        <v>2</v>
      </c>
      <c r="HK6" s="1">
        <v>2</v>
      </c>
      <c r="HL6" s="1">
        <v>2</v>
      </c>
      <c r="HM6" s="1">
        <v>2</v>
      </c>
      <c r="HN6" s="1">
        <v>2</v>
      </c>
      <c r="HO6" s="1">
        <v>2</v>
      </c>
      <c r="HP6" s="1">
        <v>2</v>
      </c>
      <c r="HQ6" s="1">
        <v>2</v>
      </c>
      <c r="HR6" s="1">
        <v>2</v>
      </c>
      <c r="HS6" s="1">
        <v>2</v>
      </c>
      <c r="HT6" s="1">
        <v>2</v>
      </c>
      <c r="HU6" s="1">
        <v>2</v>
      </c>
      <c r="HV6" s="1">
        <v>2</v>
      </c>
      <c r="HW6" s="1">
        <v>2</v>
      </c>
      <c r="HX6" s="1">
        <v>2</v>
      </c>
      <c r="HY6" s="1">
        <v>2</v>
      </c>
      <c r="HZ6" s="1">
        <v>2</v>
      </c>
      <c r="IA6" s="1">
        <v>2</v>
      </c>
      <c r="IB6" s="1">
        <v>2</v>
      </c>
      <c r="IC6" s="1">
        <v>2</v>
      </c>
      <c r="ID6" s="1">
        <v>2</v>
      </c>
      <c r="IE6" s="1">
        <v>2</v>
      </c>
      <c r="IF6" s="1">
        <v>2</v>
      </c>
      <c r="IG6" s="1">
        <v>2</v>
      </c>
      <c r="IH6" s="1">
        <v>2</v>
      </c>
      <c r="II6" s="1">
        <v>2</v>
      </c>
      <c r="IJ6" s="1">
        <v>2</v>
      </c>
      <c r="IK6" s="1">
        <v>2</v>
      </c>
      <c r="IL6" s="1">
        <v>2</v>
      </c>
      <c r="IM6" s="1">
        <v>2</v>
      </c>
      <c r="IN6" s="1">
        <v>2</v>
      </c>
      <c r="IO6" s="1">
        <v>2</v>
      </c>
      <c r="IP6" s="1">
        <v>2</v>
      </c>
      <c r="IQ6" s="1">
        <v>2</v>
      </c>
    </row>
    <row r="7" spans="1:251" s="6" customFormat="1">
      <c r="A7" s="5" t="s">
        <v>255</v>
      </c>
      <c r="B7" s="6">
        <v>42036</v>
      </c>
      <c r="C7" s="6">
        <v>42036</v>
      </c>
      <c r="D7" s="6">
        <v>42036</v>
      </c>
      <c r="E7" s="6">
        <v>42036</v>
      </c>
      <c r="F7" s="6">
        <v>42036</v>
      </c>
      <c r="G7" s="6">
        <v>42036</v>
      </c>
      <c r="H7" s="6">
        <v>42036</v>
      </c>
      <c r="I7" s="6">
        <v>42036</v>
      </c>
      <c r="J7" s="6">
        <v>42036</v>
      </c>
      <c r="K7" s="6">
        <v>42036</v>
      </c>
      <c r="L7" s="6">
        <v>42036</v>
      </c>
      <c r="M7" s="6">
        <v>42036</v>
      </c>
      <c r="N7" s="6">
        <v>42036</v>
      </c>
      <c r="O7" s="6">
        <v>42036</v>
      </c>
      <c r="P7" s="6">
        <v>42036</v>
      </c>
      <c r="Q7" s="6">
        <v>42036</v>
      </c>
      <c r="R7" s="6">
        <v>42036</v>
      </c>
      <c r="S7" s="6">
        <v>42036</v>
      </c>
      <c r="T7" s="6">
        <v>42036</v>
      </c>
      <c r="U7" s="6">
        <v>42036</v>
      </c>
      <c r="V7" s="6">
        <v>42036</v>
      </c>
      <c r="W7" s="6">
        <v>42036</v>
      </c>
      <c r="X7" s="6">
        <v>42036</v>
      </c>
      <c r="Y7" s="6">
        <v>42036</v>
      </c>
      <c r="Z7" s="6">
        <v>42036</v>
      </c>
      <c r="AA7" s="6">
        <v>42036</v>
      </c>
      <c r="AB7" s="6">
        <v>42036</v>
      </c>
      <c r="AC7" s="6">
        <v>42036</v>
      </c>
      <c r="AD7" s="6">
        <v>42036</v>
      </c>
      <c r="AE7" s="6">
        <v>42036</v>
      </c>
      <c r="AF7" s="6">
        <v>42036</v>
      </c>
      <c r="AG7" s="6">
        <v>42036</v>
      </c>
      <c r="AH7" s="6">
        <v>42036</v>
      </c>
      <c r="AI7" s="6">
        <v>42036</v>
      </c>
      <c r="AJ7" s="6">
        <v>42036</v>
      </c>
      <c r="AK7" s="6">
        <v>42036</v>
      </c>
      <c r="AL7" s="6">
        <v>42036</v>
      </c>
      <c r="AM7" s="6">
        <v>42036</v>
      </c>
      <c r="AN7" s="6">
        <v>42036</v>
      </c>
      <c r="AO7" s="6">
        <v>42036</v>
      </c>
      <c r="AP7" s="6">
        <v>42036</v>
      </c>
      <c r="AQ7" s="6">
        <v>42036</v>
      </c>
      <c r="AR7" s="6">
        <v>42036</v>
      </c>
      <c r="AS7" s="6">
        <v>42036</v>
      </c>
      <c r="AT7" s="6">
        <v>42036</v>
      </c>
      <c r="AU7" s="6">
        <v>42036</v>
      </c>
      <c r="AV7" s="6">
        <v>42036</v>
      </c>
      <c r="AW7" s="6">
        <v>42036</v>
      </c>
      <c r="AX7" s="6">
        <v>42036</v>
      </c>
      <c r="AY7" s="6">
        <v>42036</v>
      </c>
      <c r="AZ7" s="6">
        <v>42036</v>
      </c>
      <c r="BA7" s="6">
        <v>42036</v>
      </c>
      <c r="BB7" s="6">
        <v>42036</v>
      </c>
      <c r="BC7" s="6">
        <v>42036</v>
      </c>
      <c r="BD7" s="6">
        <v>42036</v>
      </c>
      <c r="BE7" s="6">
        <v>42036</v>
      </c>
      <c r="BF7" s="6">
        <v>42036</v>
      </c>
      <c r="BG7" s="6">
        <v>42036</v>
      </c>
      <c r="BH7" s="6">
        <v>42036</v>
      </c>
      <c r="BI7" s="6">
        <v>42036</v>
      </c>
      <c r="BJ7" s="6">
        <v>42036</v>
      </c>
      <c r="BK7" s="6">
        <v>42036</v>
      </c>
      <c r="BL7" s="6">
        <v>42036</v>
      </c>
      <c r="BM7" s="6">
        <v>42036</v>
      </c>
      <c r="BN7" s="6">
        <v>42036</v>
      </c>
      <c r="BO7" s="6">
        <v>42036</v>
      </c>
      <c r="BP7" s="6">
        <v>42036</v>
      </c>
      <c r="BQ7" s="6">
        <v>42036</v>
      </c>
      <c r="BR7" s="6">
        <v>42036</v>
      </c>
      <c r="BS7" s="6">
        <v>42036</v>
      </c>
      <c r="BT7" s="6">
        <v>42036</v>
      </c>
      <c r="BU7" s="6">
        <v>42036</v>
      </c>
      <c r="BV7" s="6">
        <v>42036</v>
      </c>
      <c r="BW7" s="6">
        <v>42036</v>
      </c>
      <c r="BX7" s="6">
        <v>42036</v>
      </c>
      <c r="BY7" s="6">
        <v>42036</v>
      </c>
      <c r="BZ7" s="6">
        <v>42036</v>
      </c>
      <c r="CA7" s="6">
        <v>42036</v>
      </c>
      <c r="CB7" s="6">
        <v>42036</v>
      </c>
      <c r="CC7" s="6">
        <v>42036</v>
      </c>
      <c r="CD7" s="6">
        <v>42036</v>
      </c>
      <c r="CE7" s="6">
        <v>42036</v>
      </c>
      <c r="CF7" s="6">
        <v>42036</v>
      </c>
      <c r="CG7" s="6">
        <v>42036</v>
      </c>
      <c r="CH7" s="6">
        <v>42036</v>
      </c>
      <c r="CI7" s="6">
        <v>42036</v>
      </c>
      <c r="CJ7" s="6">
        <v>42036</v>
      </c>
      <c r="CK7" s="6">
        <v>42036</v>
      </c>
      <c r="CL7" s="6">
        <v>42036</v>
      </c>
      <c r="CM7" s="6">
        <v>42036</v>
      </c>
      <c r="CN7" s="6">
        <v>42036</v>
      </c>
      <c r="CO7" s="6">
        <v>42036</v>
      </c>
      <c r="CP7" s="6">
        <v>42036</v>
      </c>
      <c r="CQ7" s="6">
        <v>42036</v>
      </c>
      <c r="CR7" s="6">
        <v>42036</v>
      </c>
      <c r="CS7" s="6">
        <v>42036</v>
      </c>
      <c r="CT7" s="6">
        <v>42036</v>
      </c>
      <c r="CU7" s="6">
        <v>42036</v>
      </c>
      <c r="CV7" s="6">
        <v>42036</v>
      </c>
      <c r="CW7" s="6">
        <v>42036</v>
      </c>
      <c r="CX7" s="6">
        <v>42036</v>
      </c>
      <c r="CY7" s="6">
        <v>42036</v>
      </c>
      <c r="CZ7" s="6">
        <v>42036</v>
      </c>
      <c r="DA7" s="6">
        <v>42036</v>
      </c>
      <c r="DB7" s="6">
        <v>42036</v>
      </c>
      <c r="DC7" s="6">
        <v>42036</v>
      </c>
      <c r="DD7" s="6">
        <v>42036</v>
      </c>
      <c r="DE7" s="6">
        <v>42036</v>
      </c>
      <c r="DF7" s="6">
        <v>42036</v>
      </c>
      <c r="DG7" s="6">
        <v>42036</v>
      </c>
      <c r="DH7" s="6">
        <v>42036</v>
      </c>
      <c r="DI7" s="6">
        <v>42036</v>
      </c>
      <c r="DJ7" s="6">
        <v>42036</v>
      </c>
      <c r="DK7" s="6">
        <v>42036</v>
      </c>
      <c r="DL7" s="6">
        <v>42036</v>
      </c>
      <c r="DM7" s="6">
        <v>42036</v>
      </c>
      <c r="DN7" s="6">
        <v>42036</v>
      </c>
      <c r="DO7" s="6">
        <v>42036</v>
      </c>
      <c r="DP7" s="6">
        <v>42036</v>
      </c>
      <c r="DQ7" s="6">
        <v>42036</v>
      </c>
      <c r="DR7" s="6">
        <v>42036</v>
      </c>
      <c r="DS7" s="6">
        <v>42036</v>
      </c>
      <c r="DT7" s="6">
        <v>42036</v>
      </c>
      <c r="DU7" s="6">
        <v>42036</v>
      </c>
      <c r="DV7" s="6">
        <v>42036</v>
      </c>
      <c r="DW7" s="6">
        <v>42036</v>
      </c>
      <c r="DX7" s="6">
        <v>42036</v>
      </c>
      <c r="DY7" s="6">
        <v>42036</v>
      </c>
      <c r="DZ7" s="6">
        <v>42036</v>
      </c>
      <c r="EA7" s="6">
        <v>42036</v>
      </c>
      <c r="EB7" s="6">
        <v>42036</v>
      </c>
      <c r="EC7" s="6">
        <v>42036</v>
      </c>
      <c r="ED7" s="6">
        <v>42036</v>
      </c>
      <c r="EE7" s="6">
        <v>42036</v>
      </c>
      <c r="EF7" s="6">
        <v>42036</v>
      </c>
      <c r="EG7" s="6">
        <v>42036</v>
      </c>
      <c r="EH7" s="6">
        <v>42036</v>
      </c>
      <c r="EI7" s="6">
        <v>42036</v>
      </c>
      <c r="EJ7" s="6">
        <v>42036</v>
      </c>
      <c r="EK7" s="6">
        <v>42036</v>
      </c>
      <c r="EL7" s="6">
        <v>42036</v>
      </c>
      <c r="EM7" s="6">
        <v>42036</v>
      </c>
      <c r="EN7" s="6">
        <v>42036</v>
      </c>
      <c r="EO7" s="6">
        <v>42036</v>
      </c>
      <c r="EP7" s="6">
        <v>42036</v>
      </c>
      <c r="EQ7" s="6">
        <v>42036</v>
      </c>
      <c r="ER7" s="6">
        <v>42036</v>
      </c>
      <c r="ES7" s="6">
        <v>42036</v>
      </c>
      <c r="ET7" s="6">
        <v>42036</v>
      </c>
      <c r="EU7" s="6">
        <v>42036</v>
      </c>
      <c r="EV7" s="6">
        <v>42036</v>
      </c>
      <c r="EW7" s="6">
        <v>42036</v>
      </c>
      <c r="EX7" s="6">
        <v>42036</v>
      </c>
      <c r="EY7" s="6">
        <v>42036</v>
      </c>
      <c r="EZ7" s="6">
        <v>42036</v>
      </c>
      <c r="FA7" s="6">
        <v>42036</v>
      </c>
      <c r="FB7" s="6">
        <v>42036</v>
      </c>
      <c r="FC7" s="6">
        <v>42036</v>
      </c>
      <c r="FD7" s="6">
        <v>42036</v>
      </c>
      <c r="FE7" s="6">
        <v>42036</v>
      </c>
      <c r="FF7" s="6">
        <v>42036</v>
      </c>
      <c r="FG7" s="6">
        <v>42036</v>
      </c>
      <c r="FH7" s="6">
        <v>42036</v>
      </c>
      <c r="FI7" s="6">
        <v>42036</v>
      </c>
      <c r="FJ7" s="6">
        <v>42036</v>
      </c>
      <c r="FK7" s="6">
        <v>42036</v>
      </c>
      <c r="FL7" s="6">
        <v>42036</v>
      </c>
      <c r="FM7" s="6">
        <v>42036</v>
      </c>
      <c r="FN7" s="6">
        <v>42036</v>
      </c>
      <c r="FO7" s="6">
        <v>42036</v>
      </c>
      <c r="FP7" s="6">
        <v>42036</v>
      </c>
      <c r="FQ7" s="6">
        <v>42036</v>
      </c>
      <c r="FR7" s="6">
        <v>42036</v>
      </c>
      <c r="FS7" s="6">
        <v>42036</v>
      </c>
      <c r="FT7" s="6">
        <v>42036</v>
      </c>
      <c r="FU7" s="6">
        <v>42036</v>
      </c>
      <c r="FV7" s="6">
        <v>42036</v>
      </c>
      <c r="FW7" s="6">
        <v>42036</v>
      </c>
      <c r="FX7" s="6">
        <v>42036</v>
      </c>
      <c r="FY7" s="6">
        <v>42036</v>
      </c>
      <c r="FZ7" s="6">
        <v>42036</v>
      </c>
      <c r="GA7" s="6">
        <v>42036</v>
      </c>
      <c r="GB7" s="6">
        <v>42036</v>
      </c>
      <c r="GC7" s="6">
        <v>42036</v>
      </c>
      <c r="GD7" s="6">
        <v>42036</v>
      </c>
      <c r="GE7" s="6">
        <v>42036</v>
      </c>
      <c r="GF7" s="6">
        <v>42036</v>
      </c>
      <c r="GG7" s="6">
        <v>42036</v>
      </c>
      <c r="GH7" s="6">
        <v>42036</v>
      </c>
      <c r="GI7" s="6">
        <v>42036</v>
      </c>
      <c r="GJ7" s="6">
        <v>42036</v>
      </c>
      <c r="GK7" s="6">
        <v>42036</v>
      </c>
      <c r="GL7" s="6">
        <v>42036</v>
      </c>
      <c r="GM7" s="6">
        <v>42036</v>
      </c>
      <c r="GN7" s="6">
        <v>42036</v>
      </c>
      <c r="GO7" s="6">
        <v>42036</v>
      </c>
      <c r="GP7" s="6">
        <v>42036</v>
      </c>
      <c r="GQ7" s="6">
        <v>42036</v>
      </c>
      <c r="GR7" s="6">
        <v>42036</v>
      </c>
      <c r="GS7" s="6">
        <v>42036</v>
      </c>
      <c r="GT7" s="6">
        <v>42036</v>
      </c>
      <c r="GU7" s="6">
        <v>42036</v>
      </c>
      <c r="GV7" s="6">
        <v>42036</v>
      </c>
      <c r="GW7" s="6">
        <v>42036</v>
      </c>
      <c r="GX7" s="6">
        <v>42036</v>
      </c>
      <c r="GY7" s="6">
        <v>42036</v>
      </c>
      <c r="GZ7" s="6">
        <v>42036</v>
      </c>
      <c r="HA7" s="6">
        <v>42036</v>
      </c>
      <c r="HB7" s="6">
        <v>42036</v>
      </c>
      <c r="HC7" s="6">
        <v>42036</v>
      </c>
      <c r="HD7" s="6">
        <v>42036</v>
      </c>
      <c r="HE7" s="6">
        <v>42036</v>
      </c>
      <c r="HF7" s="6">
        <v>42036</v>
      </c>
      <c r="HG7" s="6">
        <v>42036</v>
      </c>
      <c r="HH7" s="6">
        <v>42036</v>
      </c>
      <c r="HI7" s="6">
        <v>42036</v>
      </c>
      <c r="HJ7" s="6">
        <v>42036</v>
      </c>
      <c r="HK7" s="6">
        <v>42036</v>
      </c>
      <c r="HL7" s="6">
        <v>42036</v>
      </c>
      <c r="HM7" s="6">
        <v>42036</v>
      </c>
      <c r="HN7" s="6">
        <v>42036</v>
      </c>
      <c r="HO7" s="6">
        <v>42036</v>
      </c>
      <c r="HP7" s="6">
        <v>42036</v>
      </c>
      <c r="HQ7" s="6">
        <v>42036</v>
      </c>
      <c r="HR7" s="6">
        <v>42036</v>
      </c>
      <c r="HS7" s="6">
        <v>42036</v>
      </c>
      <c r="HT7" s="6">
        <v>42036</v>
      </c>
      <c r="HU7" s="6">
        <v>42036</v>
      </c>
      <c r="HV7" s="6">
        <v>42036</v>
      </c>
      <c r="HW7" s="6">
        <v>42036</v>
      </c>
      <c r="HX7" s="6">
        <v>42036</v>
      </c>
      <c r="HY7" s="6">
        <v>42036</v>
      </c>
      <c r="HZ7" s="6">
        <v>42036</v>
      </c>
      <c r="IA7" s="6">
        <v>42036</v>
      </c>
      <c r="IB7" s="6">
        <v>42036</v>
      </c>
      <c r="IC7" s="6">
        <v>42036</v>
      </c>
      <c r="ID7" s="6">
        <v>42036</v>
      </c>
      <c r="IE7" s="6">
        <v>42036</v>
      </c>
      <c r="IF7" s="6">
        <v>42036</v>
      </c>
      <c r="IG7" s="6">
        <v>42036</v>
      </c>
      <c r="IH7" s="6">
        <v>42036</v>
      </c>
      <c r="II7" s="6">
        <v>42036</v>
      </c>
      <c r="IJ7" s="6">
        <v>42036</v>
      </c>
      <c r="IK7" s="6">
        <v>42036</v>
      </c>
      <c r="IL7" s="6">
        <v>42036</v>
      </c>
      <c r="IM7" s="6">
        <v>42036</v>
      </c>
      <c r="IN7" s="6">
        <v>42036</v>
      </c>
      <c r="IO7" s="6">
        <v>42036</v>
      </c>
      <c r="IP7" s="6">
        <v>42036</v>
      </c>
      <c r="IQ7" s="6">
        <v>42036</v>
      </c>
    </row>
    <row r="8" spans="1:251" s="6" customFormat="1">
      <c r="A8" s="5" t="s">
        <v>256</v>
      </c>
      <c r="B8" s="6">
        <v>44958</v>
      </c>
      <c r="C8" s="6">
        <v>44958</v>
      </c>
      <c r="D8" s="6">
        <v>44958</v>
      </c>
      <c r="E8" s="6">
        <v>44958</v>
      </c>
      <c r="F8" s="6">
        <v>44958</v>
      </c>
      <c r="G8" s="6">
        <v>44958</v>
      </c>
      <c r="H8" s="6">
        <v>44958</v>
      </c>
      <c r="I8" s="6">
        <v>44958</v>
      </c>
      <c r="J8" s="6">
        <v>44958</v>
      </c>
      <c r="K8" s="6">
        <v>44958</v>
      </c>
      <c r="L8" s="6">
        <v>44958</v>
      </c>
      <c r="M8" s="6">
        <v>44958</v>
      </c>
      <c r="N8" s="6">
        <v>44958</v>
      </c>
      <c r="O8" s="6">
        <v>44958</v>
      </c>
      <c r="P8" s="6">
        <v>44958</v>
      </c>
      <c r="Q8" s="6">
        <v>44958</v>
      </c>
      <c r="R8" s="6">
        <v>44958</v>
      </c>
      <c r="S8" s="6">
        <v>44958</v>
      </c>
      <c r="T8" s="6">
        <v>44958</v>
      </c>
      <c r="U8" s="6">
        <v>44958</v>
      </c>
      <c r="V8" s="6">
        <v>44958</v>
      </c>
      <c r="W8" s="6">
        <v>44958</v>
      </c>
      <c r="X8" s="6">
        <v>44958</v>
      </c>
      <c r="Y8" s="6">
        <v>44958</v>
      </c>
      <c r="Z8" s="6">
        <v>44958</v>
      </c>
      <c r="AA8" s="6">
        <v>44958</v>
      </c>
      <c r="AB8" s="6">
        <v>44958</v>
      </c>
      <c r="AC8" s="6">
        <v>44958</v>
      </c>
      <c r="AD8" s="6">
        <v>44958</v>
      </c>
      <c r="AE8" s="6">
        <v>44958</v>
      </c>
      <c r="AF8" s="6">
        <v>44958</v>
      </c>
      <c r="AG8" s="6">
        <v>44958</v>
      </c>
      <c r="AH8" s="6">
        <v>44958</v>
      </c>
      <c r="AI8" s="6">
        <v>44958</v>
      </c>
      <c r="AJ8" s="6">
        <v>44958</v>
      </c>
      <c r="AK8" s="6">
        <v>44958</v>
      </c>
      <c r="AL8" s="6">
        <v>44958</v>
      </c>
      <c r="AM8" s="6">
        <v>44958</v>
      </c>
      <c r="AN8" s="6">
        <v>44958</v>
      </c>
      <c r="AO8" s="6">
        <v>44958</v>
      </c>
      <c r="AP8" s="6">
        <v>44958</v>
      </c>
      <c r="AQ8" s="6">
        <v>44958</v>
      </c>
      <c r="AR8" s="6">
        <v>44958</v>
      </c>
      <c r="AS8" s="6">
        <v>44958</v>
      </c>
      <c r="AT8" s="6">
        <v>44958</v>
      </c>
      <c r="AU8" s="6">
        <v>44958</v>
      </c>
      <c r="AV8" s="6">
        <v>44958</v>
      </c>
      <c r="AW8" s="6">
        <v>44958</v>
      </c>
      <c r="AX8" s="6">
        <v>44958</v>
      </c>
      <c r="AY8" s="6">
        <v>44958</v>
      </c>
      <c r="AZ8" s="6">
        <v>44958</v>
      </c>
      <c r="BA8" s="6">
        <v>44958</v>
      </c>
      <c r="BB8" s="6">
        <v>44958</v>
      </c>
      <c r="BC8" s="6">
        <v>44958</v>
      </c>
      <c r="BD8" s="6">
        <v>44958</v>
      </c>
      <c r="BE8" s="6">
        <v>44958</v>
      </c>
      <c r="BF8" s="6">
        <v>44958</v>
      </c>
      <c r="BG8" s="6">
        <v>44958</v>
      </c>
      <c r="BH8" s="6">
        <v>44958</v>
      </c>
      <c r="BI8" s="6">
        <v>44958</v>
      </c>
      <c r="BJ8" s="6">
        <v>44958</v>
      </c>
      <c r="BK8" s="6">
        <v>44958</v>
      </c>
      <c r="BL8" s="6">
        <v>44958</v>
      </c>
      <c r="BM8" s="6">
        <v>44958</v>
      </c>
      <c r="BN8" s="6">
        <v>44958</v>
      </c>
      <c r="BO8" s="6">
        <v>44958</v>
      </c>
      <c r="BP8" s="6">
        <v>44958</v>
      </c>
      <c r="BQ8" s="6">
        <v>44958</v>
      </c>
      <c r="BR8" s="6">
        <v>44958</v>
      </c>
      <c r="BS8" s="6">
        <v>44958</v>
      </c>
      <c r="BT8" s="6">
        <v>44958</v>
      </c>
      <c r="BU8" s="6">
        <v>44958</v>
      </c>
      <c r="BV8" s="6">
        <v>44958</v>
      </c>
      <c r="BW8" s="6">
        <v>44958</v>
      </c>
      <c r="BX8" s="6">
        <v>44958</v>
      </c>
      <c r="BY8" s="6">
        <v>44958</v>
      </c>
      <c r="BZ8" s="6">
        <v>44958</v>
      </c>
      <c r="CA8" s="6">
        <v>44958</v>
      </c>
      <c r="CB8" s="6">
        <v>44958</v>
      </c>
      <c r="CC8" s="6">
        <v>44958</v>
      </c>
      <c r="CD8" s="6">
        <v>44958</v>
      </c>
      <c r="CE8" s="6">
        <v>44958</v>
      </c>
      <c r="CF8" s="6">
        <v>44958</v>
      </c>
      <c r="CG8" s="6">
        <v>44958</v>
      </c>
      <c r="CH8" s="6">
        <v>44958</v>
      </c>
      <c r="CI8" s="6">
        <v>44958</v>
      </c>
      <c r="CJ8" s="6">
        <v>44958</v>
      </c>
      <c r="CK8" s="6">
        <v>44958</v>
      </c>
      <c r="CL8" s="6">
        <v>44958</v>
      </c>
      <c r="CM8" s="6">
        <v>44958</v>
      </c>
      <c r="CN8" s="6">
        <v>44958</v>
      </c>
      <c r="CO8" s="6">
        <v>44958</v>
      </c>
      <c r="CP8" s="6">
        <v>44958</v>
      </c>
      <c r="CQ8" s="6">
        <v>44958</v>
      </c>
      <c r="CR8" s="6">
        <v>44958</v>
      </c>
      <c r="CS8" s="6">
        <v>44958</v>
      </c>
      <c r="CT8" s="6">
        <v>44958</v>
      </c>
      <c r="CU8" s="6">
        <v>44958</v>
      </c>
      <c r="CV8" s="6">
        <v>44958</v>
      </c>
      <c r="CW8" s="6">
        <v>44958</v>
      </c>
      <c r="CX8" s="6">
        <v>44958</v>
      </c>
      <c r="CY8" s="6">
        <v>44958</v>
      </c>
      <c r="CZ8" s="6">
        <v>44958</v>
      </c>
      <c r="DA8" s="6">
        <v>44958</v>
      </c>
      <c r="DB8" s="6">
        <v>44958</v>
      </c>
      <c r="DC8" s="6">
        <v>44958</v>
      </c>
      <c r="DD8" s="6">
        <v>44958</v>
      </c>
      <c r="DE8" s="6">
        <v>44958</v>
      </c>
      <c r="DF8" s="6">
        <v>44958</v>
      </c>
      <c r="DG8" s="6">
        <v>44958</v>
      </c>
      <c r="DH8" s="6">
        <v>44958</v>
      </c>
      <c r="DI8" s="6">
        <v>44958</v>
      </c>
      <c r="DJ8" s="6">
        <v>44958</v>
      </c>
      <c r="DK8" s="6">
        <v>44958</v>
      </c>
      <c r="DL8" s="6">
        <v>44958</v>
      </c>
      <c r="DM8" s="6">
        <v>44958</v>
      </c>
      <c r="DN8" s="6">
        <v>44958</v>
      </c>
      <c r="DO8" s="6">
        <v>44958</v>
      </c>
      <c r="DP8" s="6">
        <v>44958</v>
      </c>
      <c r="DQ8" s="6">
        <v>44958</v>
      </c>
      <c r="DR8" s="6">
        <v>44958</v>
      </c>
      <c r="DS8" s="6">
        <v>44958</v>
      </c>
      <c r="DT8" s="6">
        <v>44958</v>
      </c>
      <c r="DU8" s="6">
        <v>44958</v>
      </c>
      <c r="DV8" s="6">
        <v>44958</v>
      </c>
      <c r="DW8" s="6">
        <v>44958</v>
      </c>
      <c r="DX8" s="6">
        <v>44958</v>
      </c>
      <c r="DY8" s="6">
        <v>44958</v>
      </c>
      <c r="DZ8" s="6">
        <v>44958</v>
      </c>
      <c r="EA8" s="6">
        <v>44958</v>
      </c>
      <c r="EB8" s="6">
        <v>44958</v>
      </c>
      <c r="EC8" s="6">
        <v>44958</v>
      </c>
      <c r="ED8" s="6">
        <v>44958</v>
      </c>
      <c r="EE8" s="6">
        <v>44958</v>
      </c>
      <c r="EF8" s="6">
        <v>44958</v>
      </c>
      <c r="EG8" s="6">
        <v>44958</v>
      </c>
      <c r="EH8" s="6">
        <v>44958</v>
      </c>
      <c r="EI8" s="6">
        <v>44958</v>
      </c>
      <c r="EJ8" s="6">
        <v>44958</v>
      </c>
      <c r="EK8" s="6">
        <v>44958</v>
      </c>
      <c r="EL8" s="6">
        <v>44958</v>
      </c>
      <c r="EM8" s="6">
        <v>44958</v>
      </c>
      <c r="EN8" s="6">
        <v>44958</v>
      </c>
      <c r="EO8" s="6">
        <v>44958</v>
      </c>
      <c r="EP8" s="6">
        <v>44958</v>
      </c>
      <c r="EQ8" s="6">
        <v>44958</v>
      </c>
      <c r="ER8" s="6">
        <v>44958</v>
      </c>
      <c r="ES8" s="6">
        <v>44958</v>
      </c>
      <c r="ET8" s="6">
        <v>44958</v>
      </c>
      <c r="EU8" s="6">
        <v>44958</v>
      </c>
      <c r="EV8" s="6">
        <v>44958</v>
      </c>
      <c r="EW8" s="6">
        <v>44958</v>
      </c>
      <c r="EX8" s="6">
        <v>44958</v>
      </c>
      <c r="EY8" s="6">
        <v>44958</v>
      </c>
      <c r="EZ8" s="6">
        <v>44958</v>
      </c>
      <c r="FA8" s="6">
        <v>44958</v>
      </c>
      <c r="FB8" s="6">
        <v>44958</v>
      </c>
      <c r="FC8" s="6">
        <v>44958</v>
      </c>
      <c r="FD8" s="6">
        <v>44958</v>
      </c>
      <c r="FE8" s="6">
        <v>44958</v>
      </c>
      <c r="FF8" s="6">
        <v>44958</v>
      </c>
      <c r="FG8" s="6">
        <v>44958</v>
      </c>
      <c r="FH8" s="6">
        <v>44958</v>
      </c>
      <c r="FI8" s="6">
        <v>44958</v>
      </c>
      <c r="FJ8" s="6">
        <v>44958</v>
      </c>
      <c r="FK8" s="6">
        <v>44958</v>
      </c>
      <c r="FL8" s="6">
        <v>44958</v>
      </c>
      <c r="FM8" s="6">
        <v>44958</v>
      </c>
      <c r="FN8" s="6">
        <v>44958</v>
      </c>
      <c r="FO8" s="6">
        <v>44958</v>
      </c>
      <c r="FP8" s="6">
        <v>44958</v>
      </c>
      <c r="FQ8" s="6">
        <v>44958</v>
      </c>
      <c r="FR8" s="6">
        <v>44958</v>
      </c>
      <c r="FS8" s="6">
        <v>44958</v>
      </c>
      <c r="FT8" s="6">
        <v>44958</v>
      </c>
      <c r="FU8" s="6">
        <v>44958</v>
      </c>
      <c r="FV8" s="6">
        <v>44958</v>
      </c>
      <c r="FW8" s="6">
        <v>44958</v>
      </c>
      <c r="FX8" s="6">
        <v>44958</v>
      </c>
      <c r="FY8" s="6">
        <v>44958</v>
      </c>
      <c r="FZ8" s="6">
        <v>44958</v>
      </c>
      <c r="GA8" s="6">
        <v>44958</v>
      </c>
      <c r="GB8" s="6">
        <v>44958</v>
      </c>
      <c r="GC8" s="6">
        <v>44958</v>
      </c>
      <c r="GD8" s="6">
        <v>44958</v>
      </c>
      <c r="GE8" s="6">
        <v>44958</v>
      </c>
      <c r="GF8" s="6">
        <v>44958</v>
      </c>
      <c r="GG8" s="6">
        <v>44958</v>
      </c>
      <c r="GH8" s="6">
        <v>44958</v>
      </c>
      <c r="GI8" s="6">
        <v>44958</v>
      </c>
      <c r="GJ8" s="6">
        <v>44958</v>
      </c>
      <c r="GK8" s="6">
        <v>44958</v>
      </c>
      <c r="GL8" s="6">
        <v>44958</v>
      </c>
      <c r="GM8" s="6">
        <v>44958</v>
      </c>
      <c r="GN8" s="6">
        <v>44958</v>
      </c>
      <c r="GO8" s="6">
        <v>44958</v>
      </c>
      <c r="GP8" s="6">
        <v>44958</v>
      </c>
      <c r="GQ8" s="6">
        <v>44958</v>
      </c>
      <c r="GR8" s="6">
        <v>44958</v>
      </c>
      <c r="GS8" s="6">
        <v>44958</v>
      </c>
      <c r="GT8" s="6">
        <v>44958</v>
      </c>
      <c r="GU8" s="6">
        <v>44958</v>
      </c>
      <c r="GV8" s="6">
        <v>44958</v>
      </c>
      <c r="GW8" s="6">
        <v>44958</v>
      </c>
      <c r="GX8" s="6">
        <v>44958</v>
      </c>
      <c r="GY8" s="6">
        <v>44958</v>
      </c>
      <c r="GZ8" s="6">
        <v>44958</v>
      </c>
      <c r="HA8" s="6">
        <v>44958</v>
      </c>
      <c r="HB8" s="6">
        <v>44958</v>
      </c>
      <c r="HC8" s="6">
        <v>44958</v>
      </c>
      <c r="HD8" s="6">
        <v>44958</v>
      </c>
      <c r="HE8" s="6">
        <v>44958</v>
      </c>
      <c r="HF8" s="6">
        <v>44958</v>
      </c>
      <c r="HG8" s="6">
        <v>44958</v>
      </c>
      <c r="HH8" s="6">
        <v>44958</v>
      </c>
      <c r="HI8" s="6">
        <v>44958</v>
      </c>
      <c r="HJ8" s="6">
        <v>44958</v>
      </c>
      <c r="HK8" s="6">
        <v>44958</v>
      </c>
      <c r="HL8" s="6">
        <v>44958</v>
      </c>
      <c r="HM8" s="6">
        <v>44958</v>
      </c>
      <c r="HN8" s="6">
        <v>44958</v>
      </c>
      <c r="HO8" s="6">
        <v>44958</v>
      </c>
      <c r="HP8" s="6">
        <v>44958</v>
      </c>
      <c r="HQ8" s="6">
        <v>44958</v>
      </c>
      <c r="HR8" s="6">
        <v>44958</v>
      </c>
      <c r="HS8" s="6">
        <v>44958</v>
      </c>
      <c r="HT8" s="6">
        <v>44958</v>
      </c>
      <c r="HU8" s="6">
        <v>44958</v>
      </c>
      <c r="HV8" s="6">
        <v>44958</v>
      </c>
      <c r="HW8" s="6">
        <v>44958</v>
      </c>
      <c r="HX8" s="6">
        <v>44958</v>
      </c>
      <c r="HY8" s="6">
        <v>44958</v>
      </c>
      <c r="HZ8" s="6">
        <v>44958</v>
      </c>
      <c r="IA8" s="6">
        <v>44958</v>
      </c>
      <c r="IB8" s="6">
        <v>44958</v>
      </c>
      <c r="IC8" s="6">
        <v>44958</v>
      </c>
      <c r="ID8" s="6">
        <v>44958</v>
      </c>
      <c r="IE8" s="6">
        <v>44958</v>
      </c>
      <c r="IF8" s="6">
        <v>44958</v>
      </c>
      <c r="IG8" s="6">
        <v>44958</v>
      </c>
      <c r="IH8" s="6">
        <v>44958</v>
      </c>
      <c r="II8" s="6">
        <v>44958</v>
      </c>
      <c r="IJ8" s="6">
        <v>44958</v>
      </c>
      <c r="IK8" s="6">
        <v>44958</v>
      </c>
      <c r="IL8" s="6">
        <v>44958</v>
      </c>
      <c r="IM8" s="6">
        <v>44958</v>
      </c>
      <c r="IN8" s="6">
        <v>44958</v>
      </c>
      <c r="IO8" s="6">
        <v>44958</v>
      </c>
      <c r="IP8" s="6">
        <v>44958</v>
      </c>
      <c r="IQ8" s="6">
        <v>44958</v>
      </c>
    </row>
    <row r="9" spans="1:251">
      <c r="A9" s="4" t="s">
        <v>257</v>
      </c>
      <c r="B9" s="1">
        <v>9</v>
      </c>
      <c r="C9" s="1">
        <v>9</v>
      </c>
      <c r="D9" s="1">
        <v>9</v>
      </c>
      <c r="E9" s="1">
        <v>9</v>
      </c>
      <c r="F9" s="1">
        <v>9</v>
      </c>
      <c r="G9" s="1">
        <v>9</v>
      </c>
      <c r="H9" s="1">
        <v>9</v>
      </c>
      <c r="I9" s="1">
        <v>9</v>
      </c>
      <c r="J9" s="1">
        <v>9</v>
      </c>
      <c r="K9" s="1">
        <v>9</v>
      </c>
      <c r="L9" s="1">
        <v>9</v>
      </c>
      <c r="M9" s="1">
        <v>9</v>
      </c>
      <c r="N9" s="1">
        <v>9</v>
      </c>
      <c r="O9" s="1">
        <v>9</v>
      </c>
      <c r="P9" s="1">
        <v>9</v>
      </c>
      <c r="Q9" s="1">
        <v>9</v>
      </c>
      <c r="R9" s="1">
        <v>9</v>
      </c>
      <c r="S9" s="1">
        <v>9</v>
      </c>
      <c r="T9" s="1">
        <v>9</v>
      </c>
      <c r="U9" s="1">
        <v>9</v>
      </c>
      <c r="V9" s="1">
        <v>9</v>
      </c>
      <c r="W9" s="1">
        <v>9</v>
      </c>
      <c r="X9" s="1">
        <v>9</v>
      </c>
      <c r="Y9" s="1">
        <v>9</v>
      </c>
      <c r="Z9" s="1">
        <v>9</v>
      </c>
      <c r="AA9" s="1">
        <v>9</v>
      </c>
      <c r="AB9" s="1">
        <v>9</v>
      </c>
      <c r="AC9" s="1">
        <v>9</v>
      </c>
      <c r="AD9" s="1">
        <v>9</v>
      </c>
      <c r="AE9" s="1">
        <v>9</v>
      </c>
      <c r="AF9" s="1">
        <v>9</v>
      </c>
      <c r="AG9" s="1">
        <v>9</v>
      </c>
      <c r="AH9" s="1">
        <v>9</v>
      </c>
      <c r="AI9" s="1">
        <v>9</v>
      </c>
      <c r="AJ9" s="1">
        <v>9</v>
      </c>
      <c r="AK9" s="1">
        <v>9</v>
      </c>
      <c r="AL9" s="1">
        <v>9</v>
      </c>
      <c r="AM9" s="1">
        <v>9</v>
      </c>
      <c r="AN9" s="1">
        <v>9</v>
      </c>
      <c r="AO9" s="1">
        <v>9</v>
      </c>
      <c r="AP9" s="1">
        <v>9</v>
      </c>
      <c r="AQ9" s="1">
        <v>9</v>
      </c>
      <c r="AR9" s="1">
        <v>9</v>
      </c>
      <c r="AS9" s="1">
        <v>9</v>
      </c>
      <c r="AT9" s="1">
        <v>9</v>
      </c>
      <c r="AU9" s="1">
        <v>9</v>
      </c>
      <c r="AV9" s="1">
        <v>9</v>
      </c>
      <c r="AW9" s="1">
        <v>9</v>
      </c>
      <c r="AX9" s="1">
        <v>9</v>
      </c>
      <c r="AY9" s="1">
        <v>9</v>
      </c>
      <c r="AZ9" s="1">
        <v>9</v>
      </c>
      <c r="BA9" s="1">
        <v>9</v>
      </c>
      <c r="BB9" s="1">
        <v>9</v>
      </c>
      <c r="BC9" s="1">
        <v>9</v>
      </c>
      <c r="BD9" s="1">
        <v>9</v>
      </c>
      <c r="BE9" s="1">
        <v>9</v>
      </c>
      <c r="BF9" s="1">
        <v>9</v>
      </c>
      <c r="BG9" s="1">
        <v>9</v>
      </c>
      <c r="BH9" s="1">
        <v>9</v>
      </c>
      <c r="BI9" s="1">
        <v>9</v>
      </c>
      <c r="BJ9" s="1">
        <v>9</v>
      </c>
      <c r="BK9" s="1">
        <v>9</v>
      </c>
      <c r="BL9" s="1">
        <v>9</v>
      </c>
      <c r="BM9" s="1">
        <v>9</v>
      </c>
      <c r="BN9" s="1">
        <v>9</v>
      </c>
      <c r="BO9" s="1">
        <v>9</v>
      </c>
      <c r="BP9" s="1">
        <v>9</v>
      </c>
      <c r="BQ9" s="1">
        <v>9</v>
      </c>
      <c r="BR9" s="1">
        <v>9</v>
      </c>
      <c r="BS9" s="1">
        <v>9</v>
      </c>
      <c r="BT9" s="1">
        <v>9</v>
      </c>
      <c r="BU9" s="1">
        <v>9</v>
      </c>
      <c r="BV9" s="1">
        <v>9</v>
      </c>
      <c r="BW9" s="1">
        <v>9</v>
      </c>
      <c r="BX9" s="1">
        <v>9</v>
      </c>
      <c r="BY9" s="1">
        <v>9</v>
      </c>
      <c r="BZ9" s="1">
        <v>9</v>
      </c>
      <c r="CA9" s="1">
        <v>9</v>
      </c>
      <c r="CB9" s="1">
        <v>9</v>
      </c>
      <c r="CC9" s="1">
        <v>9</v>
      </c>
      <c r="CD9" s="1">
        <v>9</v>
      </c>
      <c r="CE9" s="1">
        <v>9</v>
      </c>
      <c r="CF9" s="1">
        <v>9</v>
      </c>
      <c r="CG9" s="1">
        <v>9</v>
      </c>
      <c r="CH9" s="1">
        <v>9</v>
      </c>
      <c r="CI9" s="1">
        <v>9</v>
      </c>
      <c r="CJ9" s="1">
        <v>9</v>
      </c>
      <c r="CK9" s="1">
        <v>9</v>
      </c>
      <c r="CL9" s="1">
        <v>9</v>
      </c>
      <c r="CM9" s="1">
        <v>9</v>
      </c>
      <c r="CN9" s="1">
        <v>9</v>
      </c>
      <c r="CO9" s="1">
        <v>9</v>
      </c>
      <c r="CP9" s="1">
        <v>9</v>
      </c>
      <c r="CQ9" s="1">
        <v>9</v>
      </c>
      <c r="CR9" s="1">
        <v>9</v>
      </c>
      <c r="CS9" s="1">
        <v>9</v>
      </c>
      <c r="CT9" s="1">
        <v>9</v>
      </c>
      <c r="CU9" s="1">
        <v>9</v>
      </c>
      <c r="CV9" s="1">
        <v>9</v>
      </c>
      <c r="CW9" s="1">
        <v>9</v>
      </c>
      <c r="CX9" s="1">
        <v>9</v>
      </c>
      <c r="CY9" s="1">
        <v>9</v>
      </c>
      <c r="CZ9" s="1">
        <v>9</v>
      </c>
      <c r="DA9" s="1">
        <v>9</v>
      </c>
      <c r="DB9" s="1">
        <v>9</v>
      </c>
      <c r="DC9" s="1">
        <v>9</v>
      </c>
      <c r="DD9" s="1">
        <v>9</v>
      </c>
      <c r="DE9" s="1">
        <v>9</v>
      </c>
      <c r="DF9" s="1">
        <v>9</v>
      </c>
      <c r="DG9" s="1">
        <v>9</v>
      </c>
      <c r="DH9" s="1">
        <v>9</v>
      </c>
      <c r="DI9" s="1">
        <v>9</v>
      </c>
      <c r="DJ9" s="1">
        <v>9</v>
      </c>
      <c r="DK9" s="1">
        <v>9</v>
      </c>
      <c r="DL9" s="1">
        <v>9</v>
      </c>
      <c r="DM9" s="1">
        <v>9</v>
      </c>
      <c r="DN9" s="1">
        <v>9</v>
      </c>
      <c r="DO9" s="1">
        <v>9</v>
      </c>
      <c r="DP9" s="1">
        <v>9</v>
      </c>
      <c r="DQ9" s="1">
        <v>9</v>
      </c>
      <c r="DR9" s="1">
        <v>9</v>
      </c>
      <c r="DS9" s="1">
        <v>9</v>
      </c>
      <c r="DT9" s="1">
        <v>9</v>
      </c>
      <c r="DU9" s="1">
        <v>9</v>
      </c>
      <c r="DV9" s="1">
        <v>9</v>
      </c>
      <c r="DW9" s="1">
        <v>9</v>
      </c>
      <c r="DX9" s="1">
        <v>9</v>
      </c>
      <c r="DY9" s="1">
        <v>9</v>
      </c>
      <c r="DZ9" s="1">
        <v>9</v>
      </c>
      <c r="EA9" s="1">
        <v>9</v>
      </c>
      <c r="EB9" s="1">
        <v>9</v>
      </c>
      <c r="EC9" s="1">
        <v>9</v>
      </c>
      <c r="ED9" s="1">
        <v>9</v>
      </c>
      <c r="EE9" s="1">
        <v>9</v>
      </c>
      <c r="EF9" s="1">
        <v>9</v>
      </c>
      <c r="EG9" s="1">
        <v>9</v>
      </c>
      <c r="EH9" s="1">
        <v>9</v>
      </c>
      <c r="EI9" s="1">
        <v>9</v>
      </c>
      <c r="EJ9" s="1">
        <v>9</v>
      </c>
      <c r="EK9" s="1">
        <v>9</v>
      </c>
      <c r="EL9" s="1">
        <v>9</v>
      </c>
      <c r="EM9" s="1">
        <v>9</v>
      </c>
      <c r="EN9" s="1">
        <v>9</v>
      </c>
      <c r="EO9" s="1">
        <v>9</v>
      </c>
      <c r="EP9" s="1">
        <v>9</v>
      </c>
      <c r="EQ9" s="1">
        <v>9</v>
      </c>
      <c r="ER9" s="1">
        <v>9</v>
      </c>
      <c r="ES9" s="1">
        <v>9</v>
      </c>
      <c r="ET9" s="1">
        <v>9</v>
      </c>
      <c r="EU9" s="1">
        <v>9</v>
      </c>
      <c r="EV9" s="1">
        <v>9</v>
      </c>
      <c r="EW9" s="1">
        <v>9</v>
      </c>
      <c r="EX9" s="1">
        <v>9</v>
      </c>
      <c r="EY9" s="1">
        <v>9</v>
      </c>
      <c r="EZ9" s="1">
        <v>9</v>
      </c>
      <c r="FA9" s="1">
        <v>9</v>
      </c>
      <c r="FB9" s="1">
        <v>9</v>
      </c>
      <c r="FC9" s="1">
        <v>9</v>
      </c>
      <c r="FD9" s="1">
        <v>9</v>
      </c>
      <c r="FE9" s="1">
        <v>9</v>
      </c>
      <c r="FF9" s="1">
        <v>9</v>
      </c>
      <c r="FG9" s="1">
        <v>9</v>
      </c>
      <c r="FH9" s="1">
        <v>9</v>
      </c>
      <c r="FI9" s="1">
        <v>9</v>
      </c>
      <c r="FJ9" s="1">
        <v>9</v>
      </c>
      <c r="FK9" s="1">
        <v>9</v>
      </c>
      <c r="FL9" s="1">
        <v>9</v>
      </c>
      <c r="FM9" s="1">
        <v>9</v>
      </c>
      <c r="FN9" s="1">
        <v>9</v>
      </c>
      <c r="FO9" s="1">
        <v>9</v>
      </c>
      <c r="FP9" s="1">
        <v>9</v>
      </c>
      <c r="FQ9" s="1">
        <v>9</v>
      </c>
      <c r="FR9" s="1">
        <v>9</v>
      </c>
      <c r="FS9" s="1">
        <v>9</v>
      </c>
      <c r="FT9" s="1">
        <v>9</v>
      </c>
      <c r="FU9" s="1">
        <v>9</v>
      </c>
      <c r="FV9" s="1">
        <v>9</v>
      </c>
      <c r="FW9" s="1">
        <v>9</v>
      </c>
      <c r="FX9" s="1">
        <v>9</v>
      </c>
      <c r="FY9" s="1">
        <v>9</v>
      </c>
      <c r="FZ9" s="1">
        <v>9</v>
      </c>
      <c r="GA9" s="1">
        <v>9</v>
      </c>
      <c r="GB9" s="1">
        <v>9</v>
      </c>
      <c r="GC9" s="1">
        <v>9</v>
      </c>
      <c r="GD9" s="1">
        <v>9</v>
      </c>
      <c r="GE9" s="1">
        <v>9</v>
      </c>
      <c r="GF9" s="1">
        <v>9</v>
      </c>
      <c r="GG9" s="1">
        <v>9</v>
      </c>
      <c r="GH9" s="1">
        <v>9</v>
      </c>
      <c r="GI9" s="1">
        <v>9</v>
      </c>
      <c r="GJ9" s="1">
        <v>9</v>
      </c>
      <c r="GK9" s="1">
        <v>9</v>
      </c>
      <c r="GL9" s="1">
        <v>9</v>
      </c>
      <c r="GM9" s="1">
        <v>9</v>
      </c>
      <c r="GN9" s="1">
        <v>9</v>
      </c>
      <c r="GO9" s="1">
        <v>9</v>
      </c>
      <c r="GP9" s="1">
        <v>9</v>
      </c>
      <c r="GQ9" s="1">
        <v>9</v>
      </c>
      <c r="GR9" s="1">
        <v>9</v>
      </c>
      <c r="GS9" s="1">
        <v>9</v>
      </c>
      <c r="GT9" s="1">
        <v>9</v>
      </c>
      <c r="GU9" s="1">
        <v>9</v>
      </c>
      <c r="GV9" s="1">
        <v>9</v>
      </c>
      <c r="GW9" s="1">
        <v>9</v>
      </c>
      <c r="GX9" s="1">
        <v>9</v>
      </c>
      <c r="GY9" s="1">
        <v>9</v>
      </c>
      <c r="GZ9" s="1">
        <v>9</v>
      </c>
      <c r="HA9" s="1">
        <v>9</v>
      </c>
      <c r="HB9" s="1">
        <v>9</v>
      </c>
      <c r="HC9" s="1">
        <v>9</v>
      </c>
      <c r="HD9" s="1">
        <v>9</v>
      </c>
      <c r="HE9" s="1">
        <v>9</v>
      </c>
      <c r="HF9" s="1">
        <v>9</v>
      </c>
      <c r="HG9" s="1">
        <v>9</v>
      </c>
      <c r="HH9" s="1">
        <v>9</v>
      </c>
      <c r="HI9" s="1">
        <v>9</v>
      </c>
      <c r="HJ9" s="1">
        <v>9</v>
      </c>
      <c r="HK9" s="1">
        <v>9</v>
      </c>
      <c r="HL9" s="1">
        <v>9</v>
      </c>
      <c r="HM9" s="1">
        <v>9</v>
      </c>
      <c r="HN9" s="1">
        <v>9</v>
      </c>
      <c r="HO9" s="1">
        <v>9</v>
      </c>
      <c r="HP9" s="1">
        <v>9</v>
      </c>
      <c r="HQ9" s="1">
        <v>9</v>
      </c>
      <c r="HR9" s="1">
        <v>9</v>
      </c>
      <c r="HS9" s="1">
        <v>9</v>
      </c>
      <c r="HT9" s="1">
        <v>9</v>
      </c>
      <c r="HU9" s="1">
        <v>9</v>
      </c>
      <c r="HV9" s="1">
        <v>9</v>
      </c>
      <c r="HW9" s="1">
        <v>9</v>
      </c>
      <c r="HX9" s="1">
        <v>9</v>
      </c>
      <c r="HY9" s="1">
        <v>9</v>
      </c>
      <c r="HZ9" s="1">
        <v>9</v>
      </c>
      <c r="IA9" s="1">
        <v>9</v>
      </c>
      <c r="IB9" s="1">
        <v>9</v>
      </c>
      <c r="IC9" s="1">
        <v>9</v>
      </c>
      <c r="ID9" s="1">
        <v>9</v>
      </c>
      <c r="IE9" s="1">
        <v>9</v>
      </c>
      <c r="IF9" s="1">
        <v>9</v>
      </c>
      <c r="IG9" s="1">
        <v>9</v>
      </c>
      <c r="IH9" s="1">
        <v>9</v>
      </c>
      <c r="II9" s="1">
        <v>9</v>
      </c>
      <c r="IJ9" s="1">
        <v>9</v>
      </c>
      <c r="IK9" s="1">
        <v>9</v>
      </c>
      <c r="IL9" s="1">
        <v>9</v>
      </c>
      <c r="IM9" s="1">
        <v>9</v>
      </c>
      <c r="IN9" s="1">
        <v>9</v>
      </c>
      <c r="IO9" s="1">
        <v>9</v>
      </c>
      <c r="IP9" s="1">
        <v>9</v>
      </c>
      <c r="IQ9" s="1">
        <v>9</v>
      </c>
    </row>
    <row r="10" spans="1:251">
      <c r="A10" s="4" t="s">
        <v>258</v>
      </c>
      <c r="B10" s="8" t="s">
        <v>762</v>
      </c>
      <c r="C10" s="8" t="s">
        <v>763</v>
      </c>
      <c r="D10" s="8" t="s">
        <v>764</v>
      </c>
      <c r="E10" s="8" t="s">
        <v>765</v>
      </c>
      <c r="F10" s="8" t="s">
        <v>766</v>
      </c>
      <c r="G10" s="8" t="s">
        <v>767</v>
      </c>
      <c r="H10" s="8" t="s">
        <v>768</v>
      </c>
      <c r="I10" s="8" t="s">
        <v>769</v>
      </c>
      <c r="J10" s="8" t="s">
        <v>770</v>
      </c>
      <c r="K10" s="8" t="s">
        <v>771</v>
      </c>
      <c r="L10" s="8" t="s">
        <v>772</v>
      </c>
      <c r="M10" s="8" t="s">
        <v>773</v>
      </c>
      <c r="N10" s="8" t="s">
        <v>774</v>
      </c>
      <c r="O10" s="8" t="s">
        <v>775</v>
      </c>
      <c r="P10" s="8" t="s">
        <v>776</v>
      </c>
      <c r="Q10" s="8" t="s">
        <v>777</v>
      </c>
      <c r="R10" s="8" t="s">
        <v>778</v>
      </c>
      <c r="S10" s="8" t="s">
        <v>779</v>
      </c>
      <c r="T10" s="8" t="s">
        <v>780</v>
      </c>
      <c r="U10" s="8" t="s">
        <v>781</v>
      </c>
      <c r="V10" s="8" t="s">
        <v>782</v>
      </c>
      <c r="W10" s="8" t="s">
        <v>783</v>
      </c>
      <c r="X10" s="8" t="s">
        <v>784</v>
      </c>
      <c r="Y10" s="8" t="s">
        <v>785</v>
      </c>
      <c r="Z10" s="8" t="s">
        <v>786</v>
      </c>
      <c r="AA10" s="8" t="s">
        <v>787</v>
      </c>
      <c r="AB10" s="8" t="s">
        <v>788</v>
      </c>
      <c r="AC10" s="8" t="s">
        <v>789</v>
      </c>
      <c r="AD10" s="8" t="s">
        <v>790</v>
      </c>
      <c r="AE10" s="8" t="s">
        <v>791</v>
      </c>
      <c r="AF10" s="8" t="s">
        <v>792</v>
      </c>
      <c r="AG10" s="8" t="s">
        <v>793</v>
      </c>
      <c r="AH10" s="8" t="s">
        <v>794</v>
      </c>
      <c r="AI10" s="8" t="s">
        <v>795</v>
      </c>
      <c r="AJ10" s="8" t="s">
        <v>796</v>
      </c>
      <c r="AK10" s="8" t="s">
        <v>797</v>
      </c>
      <c r="AL10" s="8" t="s">
        <v>798</v>
      </c>
      <c r="AM10" s="8" t="s">
        <v>799</v>
      </c>
      <c r="AN10" s="8" t="s">
        <v>800</v>
      </c>
      <c r="AO10" s="8" t="s">
        <v>801</v>
      </c>
      <c r="AP10" s="8" t="s">
        <v>802</v>
      </c>
      <c r="AQ10" s="8" t="s">
        <v>803</v>
      </c>
      <c r="AR10" s="8" t="s">
        <v>804</v>
      </c>
      <c r="AS10" s="8" t="s">
        <v>805</v>
      </c>
      <c r="AT10" s="8" t="s">
        <v>806</v>
      </c>
      <c r="AU10" s="8" t="s">
        <v>807</v>
      </c>
      <c r="AV10" s="8" t="s">
        <v>808</v>
      </c>
      <c r="AW10" s="8" t="s">
        <v>809</v>
      </c>
      <c r="AX10" s="8" t="s">
        <v>810</v>
      </c>
      <c r="AY10" s="8" t="s">
        <v>811</v>
      </c>
      <c r="AZ10" s="8" t="s">
        <v>812</v>
      </c>
      <c r="BA10" s="8" t="s">
        <v>813</v>
      </c>
      <c r="BB10" s="8" t="s">
        <v>814</v>
      </c>
      <c r="BC10" s="8" t="s">
        <v>815</v>
      </c>
      <c r="BD10" s="8" t="s">
        <v>816</v>
      </c>
      <c r="BE10" s="8" t="s">
        <v>817</v>
      </c>
      <c r="BF10" s="8" t="s">
        <v>818</v>
      </c>
      <c r="BG10" s="8" t="s">
        <v>819</v>
      </c>
      <c r="BH10" s="8" t="s">
        <v>820</v>
      </c>
      <c r="BI10" s="8" t="s">
        <v>821</v>
      </c>
      <c r="BJ10" s="8" t="s">
        <v>822</v>
      </c>
      <c r="BK10" s="8" t="s">
        <v>823</v>
      </c>
      <c r="BL10" s="8" t="s">
        <v>824</v>
      </c>
      <c r="BM10" s="8" t="s">
        <v>825</v>
      </c>
      <c r="BN10" s="8" t="s">
        <v>826</v>
      </c>
      <c r="BO10" s="8" t="s">
        <v>827</v>
      </c>
      <c r="BP10" s="8" t="s">
        <v>828</v>
      </c>
      <c r="BQ10" s="8" t="s">
        <v>829</v>
      </c>
      <c r="BR10" s="8" t="s">
        <v>830</v>
      </c>
      <c r="BS10" s="8" t="s">
        <v>831</v>
      </c>
      <c r="BT10" s="8" t="s">
        <v>832</v>
      </c>
      <c r="BU10" s="8" t="s">
        <v>833</v>
      </c>
      <c r="BV10" s="8" t="s">
        <v>834</v>
      </c>
      <c r="BW10" s="8" t="s">
        <v>835</v>
      </c>
      <c r="BX10" s="8" t="s">
        <v>836</v>
      </c>
      <c r="BY10" s="8" t="s">
        <v>837</v>
      </c>
      <c r="BZ10" s="8" t="s">
        <v>838</v>
      </c>
      <c r="CA10" s="8" t="s">
        <v>839</v>
      </c>
      <c r="CB10" s="8" t="s">
        <v>840</v>
      </c>
      <c r="CC10" s="8" t="s">
        <v>841</v>
      </c>
      <c r="CD10" s="8" t="s">
        <v>842</v>
      </c>
      <c r="CE10" s="8" t="s">
        <v>843</v>
      </c>
      <c r="CF10" s="8" t="s">
        <v>844</v>
      </c>
      <c r="CG10" s="8" t="s">
        <v>845</v>
      </c>
      <c r="CH10" s="8" t="s">
        <v>846</v>
      </c>
      <c r="CI10" s="8" t="s">
        <v>847</v>
      </c>
      <c r="CJ10" s="8" t="s">
        <v>848</v>
      </c>
      <c r="CK10" s="8" t="s">
        <v>849</v>
      </c>
      <c r="CL10" s="8" t="s">
        <v>850</v>
      </c>
      <c r="CM10" s="8" t="s">
        <v>851</v>
      </c>
      <c r="CN10" s="8" t="s">
        <v>852</v>
      </c>
      <c r="CO10" s="8" t="s">
        <v>853</v>
      </c>
      <c r="CP10" s="8" t="s">
        <v>854</v>
      </c>
      <c r="CQ10" s="8" t="s">
        <v>855</v>
      </c>
      <c r="CR10" s="8" t="s">
        <v>856</v>
      </c>
      <c r="CS10" s="8" t="s">
        <v>857</v>
      </c>
      <c r="CT10" s="8" t="s">
        <v>858</v>
      </c>
      <c r="CU10" s="8" t="s">
        <v>859</v>
      </c>
      <c r="CV10" s="8" t="s">
        <v>860</v>
      </c>
      <c r="CW10" s="8" t="s">
        <v>861</v>
      </c>
      <c r="CX10" s="8" t="s">
        <v>862</v>
      </c>
      <c r="CY10" s="8" t="s">
        <v>863</v>
      </c>
      <c r="CZ10" s="8" t="s">
        <v>864</v>
      </c>
      <c r="DA10" s="8" t="s">
        <v>865</v>
      </c>
      <c r="DB10" s="8" t="s">
        <v>866</v>
      </c>
      <c r="DC10" s="8" t="s">
        <v>867</v>
      </c>
      <c r="DD10" s="8" t="s">
        <v>868</v>
      </c>
      <c r="DE10" s="8" t="s">
        <v>869</v>
      </c>
      <c r="DF10" s="8" t="s">
        <v>870</v>
      </c>
      <c r="DG10" s="8" t="s">
        <v>871</v>
      </c>
      <c r="DH10" s="8" t="s">
        <v>872</v>
      </c>
      <c r="DI10" s="8" t="s">
        <v>873</v>
      </c>
      <c r="DJ10" s="8" t="s">
        <v>874</v>
      </c>
      <c r="DK10" s="8" t="s">
        <v>875</v>
      </c>
      <c r="DL10" s="8" t="s">
        <v>876</v>
      </c>
      <c r="DM10" s="8" t="s">
        <v>877</v>
      </c>
      <c r="DN10" s="8" t="s">
        <v>878</v>
      </c>
      <c r="DO10" s="8" t="s">
        <v>879</v>
      </c>
      <c r="DP10" s="8" t="s">
        <v>880</v>
      </c>
      <c r="DQ10" s="8" t="s">
        <v>881</v>
      </c>
      <c r="DR10" s="8" t="s">
        <v>882</v>
      </c>
      <c r="DS10" s="8" t="s">
        <v>883</v>
      </c>
      <c r="DT10" s="8" t="s">
        <v>884</v>
      </c>
      <c r="DU10" s="8" t="s">
        <v>885</v>
      </c>
      <c r="DV10" s="8" t="s">
        <v>886</v>
      </c>
      <c r="DW10" s="8" t="s">
        <v>887</v>
      </c>
      <c r="DX10" s="8" t="s">
        <v>888</v>
      </c>
      <c r="DY10" s="8" t="s">
        <v>889</v>
      </c>
      <c r="DZ10" s="8" t="s">
        <v>890</v>
      </c>
      <c r="EA10" s="8" t="s">
        <v>891</v>
      </c>
      <c r="EB10" s="8" t="s">
        <v>892</v>
      </c>
      <c r="EC10" s="8" t="s">
        <v>893</v>
      </c>
      <c r="ED10" s="8" t="s">
        <v>894</v>
      </c>
      <c r="EE10" s="8" t="s">
        <v>895</v>
      </c>
      <c r="EF10" s="8" t="s">
        <v>896</v>
      </c>
      <c r="EG10" s="8" t="s">
        <v>897</v>
      </c>
      <c r="EH10" s="8" t="s">
        <v>898</v>
      </c>
      <c r="EI10" s="8" t="s">
        <v>899</v>
      </c>
      <c r="EJ10" s="8" t="s">
        <v>900</v>
      </c>
      <c r="EK10" s="8" t="s">
        <v>901</v>
      </c>
      <c r="EL10" s="8" t="s">
        <v>902</v>
      </c>
      <c r="EM10" s="8" t="s">
        <v>903</v>
      </c>
      <c r="EN10" s="8" t="s">
        <v>904</v>
      </c>
      <c r="EO10" s="8" t="s">
        <v>905</v>
      </c>
      <c r="EP10" s="8" t="s">
        <v>906</v>
      </c>
      <c r="EQ10" s="8" t="s">
        <v>907</v>
      </c>
      <c r="ER10" s="8" t="s">
        <v>908</v>
      </c>
      <c r="ES10" s="8" t="s">
        <v>909</v>
      </c>
      <c r="ET10" s="8" t="s">
        <v>910</v>
      </c>
      <c r="EU10" s="8" t="s">
        <v>911</v>
      </c>
      <c r="EV10" s="8" t="s">
        <v>912</v>
      </c>
      <c r="EW10" s="8" t="s">
        <v>913</v>
      </c>
      <c r="EX10" s="8" t="s">
        <v>914</v>
      </c>
      <c r="EY10" s="8" t="s">
        <v>915</v>
      </c>
      <c r="EZ10" s="8" t="s">
        <v>916</v>
      </c>
      <c r="FA10" s="8" t="s">
        <v>917</v>
      </c>
      <c r="FB10" s="8" t="s">
        <v>918</v>
      </c>
      <c r="FC10" s="8" t="s">
        <v>919</v>
      </c>
      <c r="FD10" s="8" t="s">
        <v>920</v>
      </c>
      <c r="FE10" s="8" t="s">
        <v>921</v>
      </c>
      <c r="FF10" s="8" t="s">
        <v>922</v>
      </c>
      <c r="FG10" s="8" t="s">
        <v>923</v>
      </c>
      <c r="FH10" s="8" t="s">
        <v>924</v>
      </c>
      <c r="FI10" s="8" t="s">
        <v>925</v>
      </c>
      <c r="FJ10" s="8" t="s">
        <v>926</v>
      </c>
      <c r="FK10" s="8" t="s">
        <v>927</v>
      </c>
      <c r="FL10" s="8" t="s">
        <v>928</v>
      </c>
      <c r="FM10" s="8" t="s">
        <v>929</v>
      </c>
      <c r="FN10" s="8" t="s">
        <v>930</v>
      </c>
      <c r="FO10" s="8" t="s">
        <v>931</v>
      </c>
      <c r="FP10" s="8" t="s">
        <v>932</v>
      </c>
      <c r="FQ10" s="8" t="s">
        <v>933</v>
      </c>
      <c r="FR10" s="8" t="s">
        <v>934</v>
      </c>
      <c r="FS10" s="8" t="s">
        <v>935</v>
      </c>
      <c r="FT10" s="8" t="s">
        <v>936</v>
      </c>
      <c r="FU10" s="8" t="s">
        <v>937</v>
      </c>
      <c r="FV10" s="8" t="s">
        <v>938</v>
      </c>
      <c r="FW10" s="8" t="s">
        <v>939</v>
      </c>
      <c r="FX10" s="8" t="s">
        <v>940</v>
      </c>
      <c r="FY10" s="8" t="s">
        <v>941</v>
      </c>
      <c r="FZ10" s="8" t="s">
        <v>942</v>
      </c>
      <c r="GA10" s="8" t="s">
        <v>943</v>
      </c>
      <c r="GB10" s="8" t="s">
        <v>944</v>
      </c>
      <c r="GC10" s="8" t="s">
        <v>945</v>
      </c>
      <c r="GD10" s="8" t="s">
        <v>946</v>
      </c>
      <c r="GE10" s="8" t="s">
        <v>947</v>
      </c>
      <c r="GF10" s="8" t="s">
        <v>948</v>
      </c>
      <c r="GG10" s="8" t="s">
        <v>949</v>
      </c>
      <c r="GH10" s="8" t="s">
        <v>950</v>
      </c>
      <c r="GI10" s="8" t="s">
        <v>951</v>
      </c>
      <c r="GJ10" s="8" t="s">
        <v>952</v>
      </c>
      <c r="GK10" s="8" t="s">
        <v>953</v>
      </c>
      <c r="GL10" s="8" t="s">
        <v>954</v>
      </c>
      <c r="GM10" s="8" t="s">
        <v>955</v>
      </c>
      <c r="GN10" s="8" t="s">
        <v>956</v>
      </c>
      <c r="GO10" s="8" t="s">
        <v>957</v>
      </c>
      <c r="GP10" s="8" t="s">
        <v>958</v>
      </c>
      <c r="GQ10" s="8" t="s">
        <v>959</v>
      </c>
      <c r="GR10" s="8" t="s">
        <v>960</v>
      </c>
      <c r="GS10" s="8" t="s">
        <v>961</v>
      </c>
      <c r="GT10" s="8" t="s">
        <v>962</v>
      </c>
      <c r="GU10" s="8" t="s">
        <v>963</v>
      </c>
      <c r="GV10" s="8" t="s">
        <v>964</v>
      </c>
      <c r="GW10" s="8" t="s">
        <v>965</v>
      </c>
      <c r="GX10" s="8" t="s">
        <v>966</v>
      </c>
      <c r="GY10" s="8" t="s">
        <v>967</v>
      </c>
      <c r="GZ10" s="8" t="s">
        <v>968</v>
      </c>
      <c r="HA10" s="8" t="s">
        <v>969</v>
      </c>
      <c r="HB10" s="8" t="s">
        <v>970</v>
      </c>
      <c r="HC10" s="8" t="s">
        <v>971</v>
      </c>
      <c r="HD10" s="8" t="s">
        <v>972</v>
      </c>
      <c r="HE10" s="8" t="s">
        <v>973</v>
      </c>
      <c r="HF10" s="8" t="s">
        <v>974</v>
      </c>
      <c r="HG10" s="8" t="s">
        <v>975</v>
      </c>
      <c r="HH10" s="8" t="s">
        <v>976</v>
      </c>
      <c r="HI10" s="8" t="s">
        <v>977</v>
      </c>
      <c r="HJ10" s="8" t="s">
        <v>978</v>
      </c>
      <c r="HK10" s="8" t="s">
        <v>979</v>
      </c>
      <c r="HL10" s="8" t="s">
        <v>980</v>
      </c>
      <c r="HM10" s="8" t="s">
        <v>981</v>
      </c>
      <c r="HN10" s="8" t="s">
        <v>982</v>
      </c>
      <c r="HO10" s="8" t="s">
        <v>983</v>
      </c>
      <c r="HP10" s="8" t="s">
        <v>984</v>
      </c>
      <c r="HQ10" s="8" t="s">
        <v>985</v>
      </c>
      <c r="HR10" s="8" t="s">
        <v>986</v>
      </c>
      <c r="HS10" s="8" t="s">
        <v>987</v>
      </c>
      <c r="HT10" s="8" t="s">
        <v>988</v>
      </c>
      <c r="HU10" s="8" t="s">
        <v>989</v>
      </c>
      <c r="HV10" s="8" t="s">
        <v>990</v>
      </c>
      <c r="HW10" s="8" t="s">
        <v>991</v>
      </c>
      <c r="HX10" s="8" t="s">
        <v>992</v>
      </c>
      <c r="HY10" s="8" t="s">
        <v>993</v>
      </c>
      <c r="HZ10" s="8" t="s">
        <v>994</v>
      </c>
      <c r="IA10" s="8" t="s">
        <v>995</v>
      </c>
      <c r="IB10" s="8" t="s">
        <v>996</v>
      </c>
      <c r="IC10" s="8" t="s">
        <v>997</v>
      </c>
      <c r="ID10" s="8" t="s">
        <v>998</v>
      </c>
      <c r="IE10" s="8" t="s">
        <v>999</v>
      </c>
      <c r="IF10" s="8" t="s">
        <v>1000</v>
      </c>
      <c r="IG10" s="8" t="s">
        <v>1001</v>
      </c>
      <c r="IH10" s="8" t="s">
        <v>1002</v>
      </c>
      <c r="II10" s="8" t="s">
        <v>1003</v>
      </c>
      <c r="IJ10" s="8" t="s">
        <v>1004</v>
      </c>
      <c r="IK10" s="8" t="s">
        <v>1005</v>
      </c>
      <c r="IL10" s="8" t="s">
        <v>1006</v>
      </c>
      <c r="IM10" s="8" t="s">
        <v>1007</v>
      </c>
      <c r="IN10" s="8" t="s">
        <v>1008</v>
      </c>
      <c r="IO10" s="8" t="s">
        <v>1009</v>
      </c>
      <c r="IP10" s="8" t="s">
        <v>1010</v>
      </c>
      <c r="IQ10" s="8" t="s">
        <v>1011</v>
      </c>
    </row>
    <row r="11" spans="1:251">
      <c r="A11" s="10">
        <v>42036</v>
      </c>
      <c r="B11" s="9">
        <v>769.09100000000001</v>
      </c>
      <c r="C11" s="9">
        <v>759.72</v>
      </c>
      <c r="D11" s="9">
        <v>1360.538</v>
      </c>
      <c r="E11" s="9">
        <v>685.82600000000002</v>
      </c>
      <c r="F11" s="9">
        <v>674.71299999999997</v>
      </c>
      <c r="G11" s="9">
        <v>694.73500000000001</v>
      </c>
      <c r="H11" s="9">
        <v>344.15300000000002</v>
      </c>
      <c r="I11" s="9">
        <v>350.58199999999999</v>
      </c>
      <c r="J11" s="9">
        <v>489.09500000000003</v>
      </c>
      <c r="K11" s="9">
        <v>245.87700000000001</v>
      </c>
      <c r="L11" s="9">
        <v>243.21899999999999</v>
      </c>
      <c r="M11" s="9">
        <v>232.869</v>
      </c>
      <c r="N11" s="9">
        <v>110.646</v>
      </c>
      <c r="O11" s="9">
        <v>122.223</v>
      </c>
      <c r="P11" s="9">
        <v>292.88299999999998</v>
      </c>
      <c r="Q11" s="9">
        <v>159.69399999999999</v>
      </c>
      <c r="R11" s="9">
        <v>133.18899999999999</v>
      </c>
      <c r="S11" s="9">
        <v>989.64499999999998</v>
      </c>
      <c r="T11" s="9">
        <v>495.29399999999998</v>
      </c>
      <c r="U11" s="9">
        <v>494.351</v>
      </c>
      <c r="V11" s="9">
        <v>397.15300000000002</v>
      </c>
      <c r="W11" s="9">
        <v>194.714</v>
      </c>
      <c r="X11" s="9">
        <v>202.43899999999999</v>
      </c>
      <c r="Y11" s="9">
        <v>120.176</v>
      </c>
      <c r="Z11" s="9">
        <v>58.64</v>
      </c>
      <c r="AA11" s="9">
        <v>61.536000000000001</v>
      </c>
      <c r="AB11" s="9">
        <v>339.59899999999999</v>
      </c>
      <c r="AC11" s="9">
        <v>169.58199999999999</v>
      </c>
      <c r="AD11" s="9">
        <v>170.017</v>
      </c>
      <c r="AE11" s="9">
        <v>40.302999999999997</v>
      </c>
      <c r="AF11" s="9">
        <v>22.513999999999999</v>
      </c>
      <c r="AG11" s="9">
        <v>17.789000000000001</v>
      </c>
      <c r="AH11" s="9">
        <v>285.04300000000001</v>
      </c>
      <c r="AI11" s="9">
        <v>142.39400000000001</v>
      </c>
      <c r="AJ11" s="9">
        <v>142.648</v>
      </c>
      <c r="AK11" s="9">
        <v>18.317</v>
      </c>
      <c r="AL11" s="9">
        <v>12.510999999999999</v>
      </c>
      <c r="AM11" s="9">
        <v>5.8049999999999997</v>
      </c>
      <c r="AN11" s="9">
        <v>57.752000000000002</v>
      </c>
      <c r="AO11" s="9">
        <v>25.132000000000001</v>
      </c>
      <c r="AP11" s="9">
        <v>32.619999999999997</v>
      </c>
      <c r="AQ11" s="9">
        <v>32.427</v>
      </c>
      <c r="AR11" s="9">
        <v>2.2909999999999999</v>
      </c>
      <c r="AS11" s="9">
        <v>30.135999999999999</v>
      </c>
      <c r="AT11" s="9">
        <v>295.09899999999999</v>
      </c>
      <c r="AU11" s="9">
        <v>129.16900000000001</v>
      </c>
      <c r="AV11" s="9">
        <v>165.93</v>
      </c>
      <c r="AW11" s="9">
        <v>690.23400000000004</v>
      </c>
      <c r="AX11" s="9">
        <v>354.40800000000002</v>
      </c>
      <c r="AY11" s="9">
        <v>335.82600000000002</v>
      </c>
      <c r="AZ11" s="9">
        <v>81.308000000000007</v>
      </c>
      <c r="BA11" s="9">
        <v>45.585999999999999</v>
      </c>
      <c r="BB11" s="9">
        <v>35.722000000000001</v>
      </c>
      <c r="BC11" s="9">
        <v>608.92600000000004</v>
      </c>
      <c r="BD11" s="9">
        <v>308.822</v>
      </c>
      <c r="BE11" s="9">
        <v>300.10399999999998</v>
      </c>
      <c r="BF11" s="9">
        <v>1911.12</v>
      </c>
      <c r="BG11" s="9">
        <v>980.81399999999996</v>
      </c>
      <c r="BH11" s="9">
        <v>930.30600000000004</v>
      </c>
      <c r="BI11" s="9">
        <v>1201.22</v>
      </c>
      <c r="BJ11" s="9">
        <v>609.40099999999995</v>
      </c>
      <c r="BK11" s="9">
        <v>591.81899999999996</v>
      </c>
      <c r="BL11" s="9">
        <v>333.50599999999997</v>
      </c>
      <c r="BM11" s="9">
        <v>167.518</v>
      </c>
      <c r="BN11" s="9">
        <v>165.989</v>
      </c>
      <c r="BO11" s="9">
        <v>6634.5370000000003</v>
      </c>
      <c r="BP11" s="9">
        <v>3296.2179999999998</v>
      </c>
      <c r="BQ11" s="9">
        <v>3338.319</v>
      </c>
      <c r="BR11" s="9">
        <v>5281.0119999999997</v>
      </c>
      <c r="BS11" s="9">
        <v>2887.558</v>
      </c>
      <c r="BT11" s="9">
        <v>2393.4540000000002</v>
      </c>
      <c r="BU11" s="9">
        <v>680.90099999999995</v>
      </c>
      <c r="BV11" s="9">
        <v>374.66500000000002</v>
      </c>
      <c r="BW11" s="9">
        <v>306.23599999999999</v>
      </c>
      <c r="BX11" s="9">
        <v>371.50200000000001</v>
      </c>
      <c r="BY11" s="9">
        <v>128.48500000000001</v>
      </c>
      <c r="BZ11" s="9">
        <v>243.017</v>
      </c>
      <c r="CA11" s="9">
        <v>223.136</v>
      </c>
      <c r="CB11" s="9">
        <v>102.747</v>
      </c>
      <c r="CC11" s="9">
        <v>120.389</v>
      </c>
      <c r="CD11" s="9">
        <v>365.03</v>
      </c>
      <c r="CE11" s="9">
        <v>141.22999999999999</v>
      </c>
      <c r="CF11" s="9">
        <v>223.79900000000001</v>
      </c>
      <c r="CG11" s="9">
        <v>335.00099999999998</v>
      </c>
      <c r="CH11" s="9">
        <v>116.786</v>
      </c>
      <c r="CI11" s="9">
        <v>218.215</v>
      </c>
      <c r="CJ11" s="9">
        <v>1003.866</v>
      </c>
      <c r="CK11" s="9">
        <v>540.57899999999995</v>
      </c>
      <c r="CL11" s="9">
        <v>463.28699999999998</v>
      </c>
      <c r="CM11" s="9">
        <v>4277.1459999999997</v>
      </c>
      <c r="CN11" s="9">
        <v>2346.9789999999998</v>
      </c>
      <c r="CO11" s="9">
        <v>1930.1669999999999</v>
      </c>
      <c r="CP11" s="9">
        <v>892.11199999999997</v>
      </c>
      <c r="CQ11" s="9">
        <v>479.72300000000001</v>
      </c>
      <c r="CR11" s="9">
        <v>412.38900000000001</v>
      </c>
      <c r="CS11" s="9">
        <v>3614.7379999999998</v>
      </c>
      <c r="CT11" s="9">
        <v>1936.999</v>
      </c>
      <c r="CU11" s="9">
        <v>1677.74</v>
      </c>
      <c r="CV11" s="9">
        <v>438.51400000000001</v>
      </c>
      <c r="CW11" s="9">
        <v>236.75800000000001</v>
      </c>
      <c r="CX11" s="9">
        <v>201.756</v>
      </c>
      <c r="CY11" s="9">
        <v>5621.674</v>
      </c>
      <c r="CZ11" s="9">
        <v>3028.373</v>
      </c>
      <c r="DA11" s="9">
        <v>2593.3009999999999</v>
      </c>
      <c r="DB11" s="9">
        <v>5085.7280000000001</v>
      </c>
      <c r="DC11" s="9">
        <v>2784.654</v>
      </c>
      <c r="DD11" s="9">
        <v>2301.0740000000001</v>
      </c>
      <c r="DE11" s="9">
        <v>4784.7960000000003</v>
      </c>
      <c r="DF11" s="9">
        <v>2659.0360000000001</v>
      </c>
      <c r="DG11" s="9">
        <v>2125.7600000000002</v>
      </c>
      <c r="DH11" s="9">
        <v>1330.019</v>
      </c>
      <c r="DI11" s="9">
        <v>681.87800000000004</v>
      </c>
      <c r="DJ11" s="9">
        <v>648.14099999999996</v>
      </c>
      <c r="DK11" s="9">
        <v>834.48500000000001</v>
      </c>
      <c r="DL11" s="9">
        <v>442.63900000000001</v>
      </c>
      <c r="DM11" s="9">
        <v>391.846</v>
      </c>
      <c r="DN11" s="9">
        <v>493.82299999999998</v>
      </c>
      <c r="DO11" s="9">
        <v>301.82400000000001</v>
      </c>
      <c r="DP11" s="9">
        <v>191.999</v>
      </c>
      <c r="DQ11" s="9">
        <v>292.274</v>
      </c>
      <c r="DR11" s="9">
        <v>152.24600000000001</v>
      </c>
      <c r="DS11" s="9">
        <v>140.02799999999999</v>
      </c>
      <c r="DT11" s="9">
        <v>1061.251</v>
      </c>
      <c r="DU11" s="9">
        <v>256.41399999999999</v>
      </c>
      <c r="DV11" s="9">
        <v>804.83699999999999</v>
      </c>
      <c r="DW11" s="9">
        <v>527.54700000000003</v>
      </c>
      <c r="DX11" s="9">
        <v>114.09099999999999</v>
      </c>
      <c r="DY11" s="9">
        <v>413.45600000000002</v>
      </c>
      <c r="DZ11" s="9">
        <v>123.456</v>
      </c>
      <c r="EA11" s="9">
        <v>40.981000000000002</v>
      </c>
      <c r="EB11" s="9">
        <v>82.474999999999994</v>
      </c>
      <c r="EC11" s="9">
        <v>440.38099999999997</v>
      </c>
      <c r="ED11" s="9">
        <v>89.085999999999999</v>
      </c>
      <c r="EE11" s="9">
        <v>351.29500000000002</v>
      </c>
      <c r="EF11" s="9">
        <v>83.676000000000002</v>
      </c>
      <c r="EG11" s="9">
        <v>20.484999999999999</v>
      </c>
      <c r="EH11" s="9">
        <v>63.19</v>
      </c>
      <c r="EI11" s="9">
        <v>332.76100000000002</v>
      </c>
      <c r="EJ11" s="9">
        <v>57.073</v>
      </c>
      <c r="EK11" s="9">
        <v>275.68700000000001</v>
      </c>
      <c r="EL11" s="9">
        <v>22.87</v>
      </c>
      <c r="EM11" s="9">
        <v>2.4260000000000002</v>
      </c>
      <c r="EN11" s="9">
        <v>20.443999999999999</v>
      </c>
      <c r="EO11" s="9">
        <v>90.149000000000001</v>
      </c>
      <c r="EP11" s="9">
        <v>25.643000000000001</v>
      </c>
      <c r="EQ11" s="9">
        <v>64.506</v>
      </c>
      <c r="ER11" s="9">
        <v>205.428</v>
      </c>
      <c r="ES11" s="9">
        <v>9.6780000000000008</v>
      </c>
      <c r="ET11" s="9">
        <v>195.75</v>
      </c>
      <c r="EU11" s="9">
        <v>738.95699999999999</v>
      </c>
      <c r="EV11" s="9">
        <v>180.19399999999999</v>
      </c>
      <c r="EW11" s="9">
        <v>558.76300000000003</v>
      </c>
      <c r="EX11" s="9">
        <v>822.80499999999995</v>
      </c>
      <c r="EY11" s="9">
        <v>266.97500000000002</v>
      </c>
      <c r="EZ11" s="9">
        <v>555.82899999999995</v>
      </c>
      <c r="FA11" s="9">
        <v>117.953</v>
      </c>
      <c r="FB11" s="9">
        <v>38.037999999999997</v>
      </c>
      <c r="FC11" s="9">
        <v>79.915000000000006</v>
      </c>
      <c r="FD11" s="9">
        <v>704.85199999999998</v>
      </c>
      <c r="FE11" s="9">
        <v>228.93700000000001</v>
      </c>
      <c r="FF11" s="9">
        <v>475.91500000000002</v>
      </c>
      <c r="FG11" s="9">
        <v>5398.9639999999999</v>
      </c>
      <c r="FH11" s="9">
        <v>2925.596</v>
      </c>
      <c r="FI11" s="9">
        <v>2473.3690000000001</v>
      </c>
      <c r="FJ11" s="9">
        <v>1235.5730000000001</v>
      </c>
      <c r="FK11" s="9">
        <v>370.62200000000001</v>
      </c>
      <c r="FL11" s="9">
        <v>864.95</v>
      </c>
      <c r="FM11" s="9">
        <v>399.327</v>
      </c>
      <c r="FN11" s="9">
        <v>85.289000000000001</v>
      </c>
      <c r="FO11" s="9">
        <v>314.03699999999998</v>
      </c>
      <c r="FP11" s="9">
        <v>5781.2120000000004</v>
      </c>
      <c r="FQ11" s="9">
        <v>2838.7310000000002</v>
      </c>
      <c r="FR11" s="9">
        <v>2942.4810000000002</v>
      </c>
      <c r="FS11" s="9">
        <v>4116.2719999999999</v>
      </c>
      <c r="FT11" s="9">
        <v>2197.5520000000001</v>
      </c>
      <c r="FU11" s="9">
        <v>1918.72</v>
      </c>
      <c r="FV11" s="9">
        <v>467.20400000000001</v>
      </c>
      <c r="FW11" s="9">
        <v>224.29300000000001</v>
      </c>
      <c r="FX11" s="9">
        <v>242.911</v>
      </c>
      <c r="FY11" s="9">
        <v>279.26299999999998</v>
      </c>
      <c r="FZ11" s="9">
        <v>87.988</v>
      </c>
      <c r="GA11" s="9">
        <v>191.27500000000001</v>
      </c>
      <c r="GB11" s="9">
        <v>146.262</v>
      </c>
      <c r="GC11" s="9">
        <v>66.92</v>
      </c>
      <c r="GD11" s="9">
        <v>79.343000000000004</v>
      </c>
      <c r="GE11" s="9">
        <v>294.85500000000002</v>
      </c>
      <c r="GF11" s="9">
        <v>104.63200000000001</v>
      </c>
      <c r="GG11" s="9">
        <v>190.22300000000001</v>
      </c>
      <c r="GH11" s="9">
        <v>268.41000000000003</v>
      </c>
      <c r="GI11" s="9">
        <v>85.691999999999993</v>
      </c>
      <c r="GJ11" s="9">
        <v>182.71799999999999</v>
      </c>
      <c r="GK11" s="9">
        <v>405.36099999999999</v>
      </c>
      <c r="GL11" s="9">
        <v>221.89400000000001</v>
      </c>
      <c r="GM11" s="9">
        <v>183.46700000000001</v>
      </c>
      <c r="GN11" s="9">
        <v>3710.9110000000001</v>
      </c>
      <c r="GO11" s="9">
        <v>1975.6579999999999</v>
      </c>
      <c r="GP11" s="9">
        <v>1735.2529999999999</v>
      </c>
      <c r="GQ11" s="9">
        <v>355.11200000000002</v>
      </c>
      <c r="GR11" s="9">
        <v>187.95599999999999</v>
      </c>
      <c r="GS11" s="9">
        <v>167.15700000000001</v>
      </c>
      <c r="GT11" s="9">
        <v>2795.53</v>
      </c>
      <c r="GU11" s="9">
        <v>1370.231</v>
      </c>
      <c r="GV11" s="9">
        <v>1425.3</v>
      </c>
      <c r="GW11" s="9">
        <v>259.774</v>
      </c>
      <c r="GX11" s="9">
        <v>117.511</v>
      </c>
      <c r="GY11" s="9">
        <v>142.26300000000001</v>
      </c>
      <c r="GZ11" s="9">
        <v>4348.6790000000001</v>
      </c>
      <c r="HA11" s="9">
        <v>2306.9949999999999</v>
      </c>
      <c r="HB11" s="9">
        <v>2041.684</v>
      </c>
      <c r="HC11" s="9">
        <v>4138.5469999999996</v>
      </c>
      <c r="HD11" s="9">
        <v>2202.3719999999998</v>
      </c>
      <c r="HE11" s="9">
        <v>1936.175</v>
      </c>
      <c r="HF11" s="9">
        <v>3920.4850000000001</v>
      </c>
      <c r="HG11" s="9">
        <v>2099.1080000000002</v>
      </c>
      <c r="HH11" s="9">
        <v>1821.376</v>
      </c>
      <c r="HI11" s="9">
        <v>821.86</v>
      </c>
      <c r="HJ11" s="9">
        <v>407.76600000000002</v>
      </c>
      <c r="HK11" s="9">
        <v>414.09399999999999</v>
      </c>
      <c r="HL11" s="9">
        <v>422.41</v>
      </c>
      <c r="HM11" s="9">
        <v>222.55</v>
      </c>
      <c r="HN11" s="9">
        <v>199.86</v>
      </c>
      <c r="HO11" s="9">
        <v>190.00299999999999</v>
      </c>
      <c r="HP11" s="9">
        <v>113.107</v>
      </c>
      <c r="HQ11" s="9">
        <v>76.896000000000001</v>
      </c>
      <c r="HR11" s="9">
        <v>170.74</v>
      </c>
      <c r="HS11" s="9">
        <v>95.444000000000003</v>
      </c>
      <c r="HT11" s="9">
        <v>75.296000000000006</v>
      </c>
      <c r="HU11" s="9">
        <v>1494.2</v>
      </c>
      <c r="HV11" s="9">
        <v>545.73400000000004</v>
      </c>
      <c r="HW11" s="9">
        <v>948.46600000000001</v>
      </c>
      <c r="HX11" s="9">
        <v>325.38600000000002</v>
      </c>
      <c r="HY11" s="9">
        <v>112.303</v>
      </c>
      <c r="HZ11" s="9">
        <v>213.083</v>
      </c>
      <c r="IA11" s="9">
        <v>76.344999999999999</v>
      </c>
      <c r="IB11" s="9">
        <v>35.179000000000002</v>
      </c>
      <c r="IC11" s="9">
        <v>41.165999999999997</v>
      </c>
      <c r="ID11" s="9">
        <v>262.82100000000003</v>
      </c>
      <c r="IE11" s="9">
        <v>87.198999999999998</v>
      </c>
      <c r="IF11" s="9">
        <v>175.62200000000001</v>
      </c>
      <c r="IG11" s="9">
        <v>36.414999999999999</v>
      </c>
      <c r="IH11" s="9">
        <v>11.929</v>
      </c>
      <c r="II11" s="9">
        <v>24.486000000000001</v>
      </c>
      <c r="IJ11" s="9">
        <v>213.54400000000001</v>
      </c>
      <c r="IK11" s="9">
        <v>69.025999999999996</v>
      </c>
      <c r="IL11" s="9">
        <v>144.518</v>
      </c>
      <c r="IM11" s="9">
        <v>39.094000000000001</v>
      </c>
      <c r="IN11" s="9">
        <v>18.431999999999999</v>
      </c>
      <c r="IO11" s="9">
        <v>20.661000000000001</v>
      </c>
      <c r="IP11" s="9">
        <v>64.085999999999999</v>
      </c>
      <c r="IQ11" s="9">
        <v>25.49</v>
      </c>
    </row>
    <row r="12" spans="1:251">
      <c r="A12" s="10">
        <v>42401</v>
      </c>
      <c r="B12" s="9">
        <v>759</v>
      </c>
      <c r="C12" s="9">
        <v>785.69</v>
      </c>
      <c r="D12" s="9">
        <v>1395.0909999999999</v>
      </c>
      <c r="E12" s="9">
        <v>683.22199999999998</v>
      </c>
      <c r="F12" s="9">
        <v>711.86900000000003</v>
      </c>
      <c r="G12" s="9">
        <v>701.88</v>
      </c>
      <c r="H12" s="9">
        <v>338</v>
      </c>
      <c r="I12" s="9">
        <v>363.88</v>
      </c>
      <c r="J12" s="9">
        <v>492.54399999999998</v>
      </c>
      <c r="K12" s="9">
        <v>244.23099999999999</v>
      </c>
      <c r="L12" s="9">
        <v>248.31299999999999</v>
      </c>
      <c r="M12" s="9">
        <v>245.101</v>
      </c>
      <c r="N12" s="9">
        <v>112.67400000000001</v>
      </c>
      <c r="O12" s="9">
        <v>132.42699999999999</v>
      </c>
      <c r="P12" s="9">
        <v>254.971</v>
      </c>
      <c r="Q12" s="9">
        <v>148.35300000000001</v>
      </c>
      <c r="R12" s="9">
        <v>106.61799999999999</v>
      </c>
      <c r="S12" s="9">
        <v>990.34699999999998</v>
      </c>
      <c r="T12" s="9">
        <v>502.87299999999999</v>
      </c>
      <c r="U12" s="9">
        <v>487.47300000000001</v>
      </c>
      <c r="V12" s="9">
        <v>372.62299999999999</v>
      </c>
      <c r="W12" s="9">
        <v>197.00200000000001</v>
      </c>
      <c r="X12" s="9">
        <v>175.62100000000001</v>
      </c>
      <c r="Y12" s="9">
        <v>128.38399999999999</v>
      </c>
      <c r="Z12" s="9">
        <v>61.953000000000003</v>
      </c>
      <c r="AA12" s="9">
        <v>66.430999999999997</v>
      </c>
      <c r="AB12" s="9">
        <v>323.596</v>
      </c>
      <c r="AC12" s="9">
        <v>169.93899999999999</v>
      </c>
      <c r="AD12" s="9">
        <v>153.65600000000001</v>
      </c>
      <c r="AE12" s="9">
        <v>30.233000000000001</v>
      </c>
      <c r="AF12" s="9">
        <v>18.244</v>
      </c>
      <c r="AG12" s="9">
        <v>11.989000000000001</v>
      </c>
      <c r="AH12" s="9">
        <v>280.64400000000001</v>
      </c>
      <c r="AI12" s="9">
        <v>147.38499999999999</v>
      </c>
      <c r="AJ12" s="9">
        <v>133.25899999999999</v>
      </c>
      <c r="AK12" s="9">
        <v>13.894</v>
      </c>
      <c r="AL12" s="9">
        <v>7.7169999999999996</v>
      </c>
      <c r="AM12" s="9">
        <v>6.1769999999999996</v>
      </c>
      <c r="AN12" s="9">
        <v>49.027000000000001</v>
      </c>
      <c r="AO12" s="9">
        <v>27.062000000000001</v>
      </c>
      <c r="AP12" s="9">
        <v>21.965</v>
      </c>
      <c r="AQ12" s="9">
        <v>24.08</v>
      </c>
      <c r="AR12" s="9">
        <v>0.81499999999999995</v>
      </c>
      <c r="AS12" s="9">
        <v>23.263999999999999</v>
      </c>
      <c r="AT12" s="9">
        <v>283.23899999999998</v>
      </c>
      <c r="AU12" s="9">
        <v>120.55800000000001</v>
      </c>
      <c r="AV12" s="9">
        <v>162.68199999999999</v>
      </c>
      <c r="AW12" s="9">
        <v>627.59400000000005</v>
      </c>
      <c r="AX12" s="9">
        <v>345.35399999999998</v>
      </c>
      <c r="AY12" s="9">
        <v>282.23899999999998</v>
      </c>
      <c r="AZ12" s="9">
        <v>59.707999999999998</v>
      </c>
      <c r="BA12" s="9">
        <v>36.043999999999997</v>
      </c>
      <c r="BB12" s="9">
        <v>23.664000000000001</v>
      </c>
      <c r="BC12" s="9">
        <v>567.88599999999997</v>
      </c>
      <c r="BD12" s="9">
        <v>309.31099999999998</v>
      </c>
      <c r="BE12" s="9">
        <v>258.57499999999999</v>
      </c>
      <c r="BF12" s="9">
        <v>1942.9829999999999</v>
      </c>
      <c r="BG12" s="9">
        <v>984.07299999999998</v>
      </c>
      <c r="BH12" s="9">
        <v>958.91099999999994</v>
      </c>
      <c r="BI12" s="9">
        <v>1185.6089999999999</v>
      </c>
      <c r="BJ12" s="9">
        <v>615.18200000000002</v>
      </c>
      <c r="BK12" s="9">
        <v>570.42700000000002</v>
      </c>
      <c r="BL12" s="9">
        <v>318.42700000000002</v>
      </c>
      <c r="BM12" s="9">
        <v>167.505</v>
      </c>
      <c r="BN12" s="9">
        <v>150.922</v>
      </c>
      <c r="BO12" s="9">
        <v>6705.2629999999999</v>
      </c>
      <c r="BP12" s="9">
        <v>3322.6840000000002</v>
      </c>
      <c r="BQ12" s="9">
        <v>3382.58</v>
      </c>
      <c r="BR12" s="9">
        <v>5357.107</v>
      </c>
      <c r="BS12" s="9">
        <v>2916.9690000000001</v>
      </c>
      <c r="BT12" s="9">
        <v>2440.1379999999999</v>
      </c>
      <c r="BU12" s="9">
        <v>663.10599999999999</v>
      </c>
      <c r="BV12" s="9">
        <v>358.39299999999997</v>
      </c>
      <c r="BW12" s="9">
        <v>304.71300000000002</v>
      </c>
      <c r="BX12" s="9">
        <v>363.28699999999998</v>
      </c>
      <c r="BY12" s="9">
        <v>121.98699999999999</v>
      </c>
      <c r="BZ12" s="9">
        <v>241.3</v>
      </c>
      <c r="CA12" s="9">
        <v>215.988</v>
      </c>
      <c r="CB12" s="9">
        <v>98.715999999999994</v>
      </c>
      <c r="CC12" s="9">
        <v>117.273</v>
      </c>
      <c r="CD12" s="9">
        <v>363.73899999999998</v>
      </c>
      <c r="CE12" s="9">
        <v>136.25800000000001</v>
      </c>
      <c r="CF12" s="9">
        <v>227.48099999999999</v>
      </c>
      <c r="CG12" s="9">
        <v>333.45100000000002</v>
      </c>
      <c r="CH12" s="9">
        <v>114.218</v>
      </c>
      <c r="CI12" s="9">
        <v>219.233</v>
      </c>
      <c r="CJ12" s="9">
        <v>1029.604</v>
      </c>
      <c r="CK12" s="9">
        <v>553.80700000000002</v>
      </c>
      <c r="CL12" s="9">
        <v>475.79599999999999</v>
      </c>
      <c r="CM12" s="9">
        <v>4327.5029999999997</v>
      </c>
      <c r="CN12" s="9">
        <v>2363.1619999999998</v>
      </c>
      <c r="CO12" s="9">
        <v>1964.3420000000001</v>
      </c>
      <c r="CP12" s="9">
        <v>919.95899999999995</v>
      </c>
      <c r="CQ12" s="9">
        <v>490.33600000000001</v>
      </c>
      <c r="CR12" s="9">
        <v>429.62299999999999</v>
      </c>
      <c r="CS12" s="9">
        <v>3634.1950000000002</v>
      </c>
      <c r="CT12" s="9">
        <v>1912.0820000000001</v>
      </c>
      <c r="CU12" s="9">
        <v>1722.1130000000001</v>
      </c>
      <c r="CV12" s="9">
        <v>419.916</v>
      </c>
      <c r="CW12" s="9">
        <v>211.732</v>
      </c>
      <c r="CX12" s="9">
        <v>208.18299999999999</v>
      </c>
      <c r="CY12" s="9">
        <v>5682.8010000000004</v>
      </c>
      <c r="CZ12" s="9">
        <v>3046.5590000000002</v>
      </c>
      <c r="DA12" s="9">
        <v>2636.2420000000002</v>
      </c>
      <c r="DB12" s="9">
        <v>5125.0429999999997</v>
      </c>
      <c r="DC12" s="9">
        <v>2769.873</v>
      </c>
      <c r="DD12" s="9">
        <v>2355.1709999999998</v>
      </c>
      <c r="DE12" s="9">
        <v>4845.4870000000001</v>
      </c>
      <c r="DF12" s="9">
        <v>2667.5889999999999</v>
      </c>
      <c r="DG12" s="9">
        <v>2177.8980000000001</v>
      </c>
      <c r="DH12" s="9">
        <v>1305.06</v>
      </c>
      <c r="DI12" s="9">
        <v>653.57600000000002</v>
      </c>
      <c r="DJ12" s="9">
        <v>651.48400000000004</v>
      </c>
      <c r="DK12" s="9">
        <v>839.48199999999997</v>
      </c>
      <c r="DL12" s="9">
        <v>433.69499999999999</v>
      </c>
      <c r="DM12" s="9">
        <v>405.78699999999998</v>
      </c>
      <c r="DN12" s="9">
        <v>513.78700000000003</v>
      </c>
      <c r="DO12" s="9">
        <v>304.10399999999998</v>
      </c>
      <c r="DP12" s="9">
        <v>209.68299999999999</v>
      </c>
      <c r="DQ12" s="9">
        <v>280.851</v>
      </c>
      <c r="DR12" s="9">
        <v>135.38499999999999</v>
      </c>
      <c r="DS12" s="9">
        <v>145.46700000000001</v>
      </c>
      <c r="DT12" s="9">
        <v>1067.3050000000001</v>
      </c>
      <c r="DU12" s="9">
        <v>270.33</v>
      </c>
      <c r="DV12" s="9">
        <v>796.97500000000002</v>
      </c>
      <c r="DW12" s="9">
        <v>513.37800000000004</v>
      </c>
      <c r="DX12" s="9">
        <v>103.637</v>
      </c>
      <c r="DY12" s="9">
        <v>409.74099999999999</v>
      </c>
      <c r="DZ12" s="9">
        <v>135.18600000000001</v>
      </c>
      <c r="EA12" s="9">
        <v>41.113999999999997</v>
      </c>
      <c r="EB12" s="9">
        <v>94.072000000000003</v>
      </c>
      <c r="EC12" s="9">
        <v>411.10700000000003</v>
      </c>
      <c r="ED12" s="9">
        <v>78.72</v>
      </c>
      <c r="EE12" s="9">
        <v>332.387</v>
      </c>
      <c r="EF12" s="9">
        <v>82.372</v>
      </c>
      <c r="EG12" s="9">
        <v>21.105</v>
      </c>
      <c r="EH12" s="9">
        <v>61.267000000000003</v>
      </c>
      <c r="EI12" s="9">
        <v>300.89499999999998</v>
      </c>
      <c r="EJ12" s="9">
        <v>49.26</v>
      </c>
      <c r="EK12" s="9">
        <v>251.63499999999999</v>
      </c>
      <c r="EL12" s="9">
        <v>24.428999999999998</v>
      </c>
      <c r="EM12" s="9">
        <v>5.4989999999999997</v>
      </c>
      <c r="EN12" s="9">
        <v>18.93</v>
      </c>
      <c r="EO12" s="9">
        <v>104.13</v>
      </c>
      <c r="EP12" s="9">
        <v>26.219000000000001</v>
      </c>
      <c r="EQ12" s="9">
        <v>77.911000000000001</v>
      </c>
      <c r="ER12" s="9">
        <v>198.72499999999999</v>
      </c>
      <c r="ES12" s="9">
        <v>9.2639999999999993</v>
      </c>
      <c r="ET12" s="9">
        <v>189.46199999999999</v>
      </c>
      <c r="EU12" s="9">
        <v>723.63300000000004</v>
      </c>
      <c r="EV12" s="9">
        <v>173.88399999999999</v>
      </c>
      <c r="EW12" s="9">
        <v>549.74900000000002</v>
      </c>
      <c r="EX12" s="9">
        <v>796.08900000000006</v>
      </c>
      <c r="EY12" s="9">
        <v>240.32400000000001</v>
      </c>
      <c r="EZ12" s="9">
        <v>555.76499999999999</v>
      </c>
      <c r="FA12" s="9">
        <v>127.846</v>
      </c>
      <c r="FB12" s="9">
        <v>45.079000000000001</v>
      </c>
      <c r="FC12" s="9">
        <v>82.766999999999996</v>
      </c>
      <c r="FD12" s="9">
        <v>668.24199999999996</v>
      </c>
      <c r="FE12" s="9">
        <v>195.244</v>
      </c>
      <c r="FF12" s="9">
        <v>472.99799999999999</v>
      </c>
      <c r="FG12" s="9">
        <v>5484.9530000000004</v>
      </c>
      <c r="FH12" s="9">
        <v>2962.0479999999998</v>
      </c>
      <c r="FI12" s="9">
        <v>2522.9050000000002</v>
      </c>
      <c r="FJ12" s="9">
        <v>1220.31</v>
      </c>
      <c r="FK12" s="9">
        <v>360.63600000000002</v>
      </c>
      <c r="FL12" s="9">
        <v>859.67399999999998</v>
      </c>
      <c r="FM12" s="9">
        <v>371.887</v>
      </c>
      <c r="FN12" s="9">
        <v>73.197000000000003</v>
      </c>
      <c r="FO12" s="9">
        <v>298.69</v>
      </c>
      <c r="FP12" s="9">
        <v>5864.4840000000004</v>
      </c>
      <c r="FQ12" s="9">
        <v>2873.3649999999998</v>
      </c>
      <c r="FR12" s="9">
        <v>2991.12</v>
      </c>
      <c r="FS12" s="9">
        <v>4231.8239999999996</v>
      </c>
      <c r="FT12" s="9">
        <v>2239.777</v>
      </c>
      <c r="FU12" s="9">
        <v>1992.047</v>
      </c>
      <c r="FV12" s="9">
        <v>455.96800000000002</v>
      </c>
      <c r="FW12" s="9">
        <v>219.566</v>
      </c>
      <c r="FX12" s="9">
        <v>236.40199999999999</v>
      </c>
      <c r="FY12" s="9">
        <v>290.21800000000002</v>
      </c>
      <c r="FZ12" s="9">
        <v>100.916</v>
      </c>
      <c r="GA12" s="9">
        <v>189.30099999999999</v>
      </c>
      <c r="GB12" s="9">
        <v>151.863</v>
      </c>
      <c r="GC12" s="9">
        <v>68.064999999999998</v>
      </c>
      <c r="GD12" s="9">
        <v>83.796999999999997</v>
      </c>
      <c r="GE12" s="9">
        <v>302.45999999999998</v>
      </c>
      <c r="GF12" s="9">
        <v>116.271</v>
      </c>
      <c r="GG12" s="9">
        <v>186.18899999999999</v>
      </c>
      <c r="GH12" s="9">
        <v>274.63900000000001</v>
      </c>
      <c r="GI12" s="9">
        <v>94.366</v>
      </c>
      <c r="GJ12" s="9">
        <v>180.273</v>
      </c>
      <c r="GK12" s="9">
        <v>410.69099999999997</v>
      </c>
      <c r="GL12" s="9">
        <v>227.429</v>
      </c>
      <c r="GM12" s="9">
        <v>183.262</v>
      </c>
      <c r="GN12" s="9">
        <v>3821.1320000000001</v>
      </c>
      <c r="GO12" s="9">
        <v>2012.347</v>
      </c>
      <c r="GP12" s="9">
        <v>1808.7850000000001</v>
      </c>
      <c r="GQ12" s="9">
        <v>352.91199999999998</v>
      </c>
      <c r="GR12" s="9">
        <v>191.328</v>
      </c>
      <c r="GS12" s="9">
        <v>161.584</v>
      </c>
      <c r="GT12" s="9">
        <v>2872.1779999999999</v>
      </c>
      <c r="GU12" s="9">
        <v>1392.7049999999999</v>
      </c>
      <c r="GV12" s="9">
        <v>1479.473</v>
      </c>
      <c r="GW12" s="9">
        <v>272.53100000000001</v>
      </c>
      <c r="GX12" s="9">
        <v>132.327</v>
      </c>
      <c r="GY12" s="9">
        <v>140.20400000000001</v>
      </c>
      <c r="GZ12" s="9">
        <v>4472.3280000000004</v>
      </c>
      <c r="HA12" s="9">
        <v>2355.855</v>
      </c>
      <c r="HB12" s="9">
        <v>2116.473</v>
      </c>
      <c r="HC12" s="9">
        <v>4225.1229999999996</v>
      </c>
      <c r="HD12" s="9">
        <v>2233.375</v>
      </c>
      <c r="HE12" s="9">
        <v>1991.748</v>
      </c>
      <c r="HF12" s="9">
        <v>4010.2429999999999</v>
      </c>
      <c r="HG12" s="9">
        <v>2124.127</v>
      </c>
      <c r="HH12" s="9">
        <v>1886.116</v>
      </c>
      <c r="HI12" s="9">
        <v>829.17200000000003</v>
      </c>
      <c r="HJ12" s="9">
        <v>420.82</v>
      </c>
      <c r="HK12" s="9">
        <v>408.351</v>
      </c>
      <c r="HL12" s="9">
        <v>427.80500000000001</v>
      </c>
      <c r="HM12" s="9">
        <v>225.77099999999999</v>
      </c>
      <c r="HN12" s="9">
        <v>202.03399999999999</v>
      </c>
      <c r="HO12" s="9">
        <v>187.30099999999999</v>
      </c>
      <c r="HP12" s="9">
        <v>109.693</v>
      </c>
      <c r="HQ12" s="9">
        <v>77.608000000000004</v>
      </c>
      <c r="HR12" s="9">
        <v>180.214</v>
      </c>
      <c r="HS12" s="9">
        <v>98.855000000000004</v>
      </c>
      <c r="HT12" s="9">
        <v>81.358999999999995</v>
      </c>
      <c r="HU12" s="9">
        <v>1452.4469999999999</v>
      </c>
      <c r="HV12" s="9">
        <v>534.73299999999995</v>
      </c>
      <c r="HW12" s="9">
        <v>917.71400000000006</v>
      </c>
      <c r="HX12" s="9">
        <v>331.03300000000002</v>
      </c>
      <c r="HY12" s="9">
        <v>130.333</v>
      </c>
      <c r="HZ12" s="9">
        <v>200.7</v>
      </c>
      <c r="IA12" s="9">
        <v>92.54</v>
      </c>
      <c r="IB12" s="9">
        <v>40.220999999999997</v>
      </c>
      <c r="IC12" s="9">
        <v>52.32</v>
      </c>
      <c r="ID12" s="9">
        <v>274.483</v>
      </c>
      <c r="IE12" s="9">
        <v>104.889</v>
      </c>
      <c r="IF12" s="9">
        <v>169.59399999999999</v>
      </c>
      <c r="IG12" s="9">
        <v>42.484000000000002</v>
      </c>
      <c r="IH12" s="9">
        <v>16.995999999999999</v>
      </c>
      <c r="II12" s="9">
        <v>25.486999999999998</v>
      </c>
      <c r="IJ12" s="9">
        <v>214.67400000000001</v>
      </c>
      <c r="IK12" s="9">
        <v>79.971000000000004</v>
      </c>
      <c r="IL12" s="9">
        <v>134.703</v>
      </c>
      <c r="IM12" s="9">
        <v>32.384999999999998</v>
      </c>
      <c r="IN12" s="9">
        <v>12.971</v>
      </c>
      <c r="IO12" s="9">
        <v>19.414999999999999</v>
      </c>
      <c r="IP12" s="9">
        <v>60.926000000000002</v>
      </c>
      <c r="IQ12" s="9">
        <v>27.059000000000001</v>
      </c>
    </row>
    <row r="13" spans="1:251">
      <c r="A13" s="10">
        <v>42767</v>
      </c>
      <c r="B13" s="9">
        <v>748.94100000000003</v>
      </c>
      <c r="C13" s="9">
        <v>727.62400000000002</v>
      </c>
      <c r="D13" s="9">
        <v>1328.2739999999999</v>
      </c>
      <c r="E13" s="9">
        <v>678.04700000000003</v>
      </c>
      <c r="F13" s="9">
        <v>650.22699999999998</v>
      </c>
      <c r="G13" s="9">
        <v>648.03800000000001</v>
      </c>
      <c r="H13" s="9">
        <v>311.72899999999998</v>
      </c>
      <c r="I13" s="9">
        <v>336.30900000000003</v>
      </c>
      <c r="J13" s="9">
        <v>490.27100000000002</v>
      </c>
      <c r="K13" s="9">
        <v>245.76499999999999</v>
      </c>
      <c r="L13" s="9">
        <v>244.506</v>
      </c>
      <c r="M13" s="9">
        <v>243.12299999999999</v>
      </c>
      <c r="N13" s="9">
        <v>126.955</v>
      </c>
      <c r="O13" s="9">
        <v>116.16800000000001</v>
      </c>
      <c r="P13" s="9">
        <v>271.35899999999998</v>
      </c>
      <c r="Q13" s="9">
        <v>155.13800000000001</v>
      </c>
      <c r="R13" s="9">
        <v>116.221</v>
      </c>
      <c r="S13" s="9">
        <v>1029.422</v>
      </c>
      <c r="T13" s="9">
        <v>511.30399999999997</v>
      </c>
      <c r="U13" s="9">
        <v>518.11800000000005</v>
      </c>
      <c r="V13" s="9">
        <v>400.64100000000002</v>
      </c>
      <c r="W13" s="9">
        <v>197.851</v>
      </c>
      <c r="X13" s="9">
        <v>202.791</v>
      </c>
      <c r="Y13" s="9">
        <v>127.246</v>
      </c>
      <c r="Z13" s="9">
        <v>70.597999999999999</v>
      </c>
      <c r="AA13" s="9">
        <v>56.648000000000003</v>
      </c>
      <c r="AB13" s="9">
        <v>353.00599999999997</v>
      </c>
      <c r="AC13" s="9">
        <v>177.93899999999999</v>
      </c>
      <c r="AD13" s="9">
        <v>175.06700000000001</v>
      </c>
      <c r="AE13" s="9">
        <v>41.52</v>
      </c>
      <c r="AF13" s="9">
        <v>19.574000000000002</v>
      </c>
      <c r="AG13" s="9">
        <v>21.946000000000002</v>
      </c>
      <c r="AH13" s="9">
        <v>298.97899999999998</v>
      </c>
      <c r="AI13" s="9">
        <v>152.35300000000001</v>
      </c>
      <c r="AJ13" s="9">
        <v>146.625</v>
      </c>
      <c r="AK13" s="9">
        <v>24.257000000000001</v>
      </c>
      <c r="AL13" s="9">
        <v>11.608000000000001</v>
      </c>
      <c r="AM13" s="9">
        <v>12.648999999999999</v>
      </c>
      <c r="AN13" s="9">
        <v>47.948999999999998</v>
      </c>
      <c r="AO13" s="9">
        <v>20.225999999999999</v>
      </c>
      <c r="AP13" s="9">
        <v>27.722999999999999</v>
      </c>
      <c r="AQ13" s="9">
        <v>26.977</v>
      </c>
      <c r="AR13" s="9">
        <v>1.4159999999999999</v>
      </c>
      <c r="AS13" s="9">
        <v>25.56</v>
      </c>
      <c r="AT13" s="9">
        <v>261.50099999999998</v>
      </c>
      <c r="AU13" s="9">
        <v>110.235</v>
      </c>
      <c r="AV13" s="9">
        <v>151.267</v>
      </c>
      <c r="AW13" s="9">
        <v>672.31500000000005</v>
      </c>
      <c r="AX13" s="9">
        <v>353.303</v>
      </c>
      <c r="AY13" s="9">
        <v>319.01100000000002</v>
      </c>
      <c r="AZ13" s="9">
        <v>67.037999999999997</v>
      </c>
      <c r="BA13" s="9">
        <v>33.412999999999997</v>
      </c>
      <c r="BB13" s="9">
        <v>33.625</v>
      </c>
      <c r="BC13" s="9">
        <v>605.27700000000004</v>
      </c>
      <c r="BD13" s="9">
        <v>319.89</v>
      </c>
      <c r="BE13" s="9">
        <v>285.387</v>
      </c>
      <c r="BF13" s="9">
        <v>1910.37</v>
      </c>
      <c r="BG13" s="9">
        <v>968.49900000000002</v>
      </c>
      <c r="BH13" s="9">
        <v>941.87099999999998</v>
      </c>
      <c r="BI13" s="9">
        <v>1233.7439999999999</v>
      </c>
      <c r="BJ13" s="9">
        <v>633.03</v>
      </c>
      <c r="BK13" s="9">
        <v>600.71400000000006</v>
      </c>
      <c r="BL13" s="9">
        <v>346.22800000000001</v>
      </c>
      <c r="BM13" s="9">
        <v>176.477</v>
      </c>
      <c r="BN13" s="9">
        <v>169.751</v>
      </c>
      <c r="BO13" s="9">
        <v>6815.7939999999999</v>
      </c>
      <c r="BP13" s="9">
        <v>3374.2289999999998</v>
      </c>
      <c r="BQ13" s="9">
        <v>3441.5650000000001</v>
      </c>
      <c r="BR13" s="9">
        <v>5466.4719999999998</v>
      </c>
      <c r="BS13" s="9">
        <v>2981.2139999999999</v>
      </c>
      <c r="BT13" s="9">
        <v>2485.2579999999998</v>
      </c>
      <c r="BU13" s="9">
        <v>739.27599999999995</v>
      </c>
      <c r="BV13" s="9">
        <v>394</v>
      </c>
      <c r="BW13" s="9">
        <v>345.27600000000001</v>
      </c>
      <c r="BX13" s="9">
        <v>401.65800000000002</v>
      </c>
      <c r="BY13" s="9">
        <v>142.185</v>
      </c>
      <c r="BZ13" s="9">
        <v>259.47300000000001</v>
      </c>
      <c r="CA13" s="9">
        <v>243.08199999999999</v>
      </c>
      <c r="CB13" s="9">
        <v>114.514</v>
      </c>
      <c r="CC13" s="9">
        <v>128.56800000000001</v>
      </c>
      <c r="CD13" s="9">
        <v>405.21199999999999</v>
      </c>
      <c r="CE13" s="9">
        <v>158.41200000000001</v>
      </c>
      <c r="CF13" s="9">
        <v>246.8</v>
      </c>
      <c r="CG13" s="9">
        <v>371.31700000000001</v>
      </c>
      <c r="CH13" s="9">
        <v>134.589</v>
      </c>
      <c r="CI13" s="9">
        <v>236.72800000000001</v>
      </c>
      <c r="CJ13" s="9">
        <v>1038.7</v>
      </c>
      <c r="CK13" s="9">
        <v>574.45899999999995</v>
      </c>
      <c r="CL13" s="9">
        <v>464.24099999999999</v>
      </c>
      <c r="CM13" s="9">
        <v>4427.7730000000001</v>
      </c>
      <c r="CN13" s="9">
        <v>2406.7550000000001</v>
      </c>
      <c r="CO13" s="9">
        <v>2021.0170000000001</v>
      </c>
      <c r="CP13" s="9">
        <v>927.08199999999999</v>
      </c>
      <c r="CQ13" s="9">
        <v>504.76</v>
      </c>
      <c r="CR13" s="9">
        <v>422.32299999999998</v>
      </c>
      <c r="CS13" s="9">
        <v>3765.1469999999999</v>
      </c>
      <c r="CT13" s="9">
        <v>1971.153</v>
      </c>
      <c r="CU13" s="9">
        <v>1793.9939999999999</v>
      </c>
      <c r="CV13" s="9">
        <v>429.39299999999997</v>
      </c>
      <c r="CW13" s="9">
        <v>205.072</v>
      </c>
      <c r="CX13" s="9">
        <v>224.32</v>
      </c>
      <c r="CY13" s="9">
        <v>5835.973</v>
      </c>
      <c r="CZ13" s="9">
        <v>3118.172</v>
      </c>
      <c r="DA13" s="9">
        <v>2717.8020000000001</v>
      </c>
      <c r="DB13" s="9">
        <v>5248.723</v>
      </c>
      <c r="DC13" s="9">
        <v>2829.1350000000002</v>
      </c>
      <c r="DD13" s="9">
        <v>2419.5880000000002</v>
      </c>
      <c r="DE13" s="9">
        <v>4926.0870000000004</v>
      </c>
      <c r="DF13" s="9">
        <v>2711.962</v>
      </c>
      <c r="DG13" s="9">
        <v>2214.125</v>
      </c>
      <c r="DH13" s="9">
        <v>1323.7619999999999</v>
      </c>
      <c r="DI13" s="9">
        <v>656.26199999999994</v>
      </c>
      <c r="DJ13" s="9">
        <v>667.5</v>
      </c>
      <c r="DK13" s="9">
        <v>877.56299999999999</v>
      </c>
      <c r="DL13" s="9">
        <v>444.76900000000001</v>
      </c>
      <c r="DM13" s="9">
        <v>432.79399999999998</v>
      </c>
      <c r="DN13" s="9">
        <v>508.06200000000001</v>
      </c>
      <c r="DO13" s="9">
        <v>307.81200000000001</v>
      </c>
      <c r="DP13" s="9">
        <v>200.25</v>
      </c>
      <c r="DQ13" s="9">
        <v>274.71600000000001</v>
      </c>
      <c r="DR13" s="9">
        <v>131.59399999999999</v>
      </c>
      <c r="DS13" s="9">
        <v>143.12200000000001</v>
      </c>
      <c r="DT13" s="9">
        <v>1074.606</v>
      </c>
      <c r="DU13" s="9">
        <v>261.42099999999999</v>
      </c>
      <c r="DV13" s="9">
        <v>813.18499999999995</v>
      </c>
      <c r="DW13" s="9">
        <v>526.60500000000002</v>
      </c>
      <c r="DX13" s="9">
        <v>107.428</v>
      </c>
      <c r="DY13" s="9">
        <v>419.17700000000002</v>
      </c>
      <c r="DZ13" s="9">
        <v>126.84099999999999</v>
      </c>
      <c r="EA13" s="9">
        <v>34.783999999999999</v>
      </c>
      <c r="EB13" s="9">
        <v>92.055999999999997</v>
      </c>
      <c r="EC13" s="9">
        <v>430.21600000000001</v>
      </c>
      <c r="ED13" s="9">
        <v>84.927000000000007</v>
      </c>
      <c r="EE13" s="9">
        <v>345.28800000000001</v>
      </c>
      <c r="EF13" s="9">
        <v>103.239</v>
      </c>
      <c r="EG13" s="9">
        <v>22.207000000000001</v>
      </c>
      <c r="EH13" s="9">
        <v>81.031999999999996</v>
      </c>
      <c r="EI13" s="9">
        <v>301.98200000000003</v>
      </c>
      <c r="EJ13" s="9">
        <v>56.655999999999999</v>
      </c>
      <c r="EK13" s="9">
        <v>245.32599999999999</v>
      </c>
      <c r="EL13" s="9">
        <v>19.690999999999999</v>
      </c>
      <c r="EM13" s="9">
        <v>5.4320000000000004</v>
      </c>
      <c r="EN13" s="9">
        <v>14.259</v>
      </c>
      <c r="EO13" s="9">
        <v>97.555999999999997</v>
      </c>
      <c r="EP13" s="9">
        <v>22.501000000000001</v>
      </c>
      <c r="EQ13" s="9">
        <v>75.055000000000007</v>
      </c>
      <c r="ER13" s="9">
        <v>201.208</v>
      </c>
      <c r="ES13" s="9">
        <v>9.52</v>
      </c>
      <c r="ET13" s="9">
        <v>191.68799999999999</v>
      </c>
      <c r="EU13" s="9">
        <v>704.55899999999997</v>
      </c>
      <c r="EV13" s="9">
        <v>171.54599999999999</v>
      </c>
      <c r="EW13" s="9">
        <v>533.01300000000003</v>
      </c>
      <c r="EX13" s="9">
        <v>802.48699999999997</v>
      </c>
      <c r="EY13" s="9">
        <v>239.02099999999999</v>
      </c>
      <c r="EZ13" s="9">
        <v>563.46600000000001</v>
      </c>
      <c r="FA13" s="9">
        <v>146.143</v>
      </c>
      <c r="FB13" s="9">
        <v>40.356999999999999</v>
      </c>
      <c r="FC13" s="9">
        <v>105.786</v>
      </c>
      <c r="FD13" s="9">
        <v>656.34400000000005</v>
      </c>
      <c r="FE13" s="9">
        <v>198.66399999999999</v>
      </c>
      <c r="FF13" s="9">
        <v>457.68</v>
      </c>
      <c r="FG13" s="9">
        <v>5612.616</v>
      </c>
      <c r="FH13" s="9">
        <v>3021.5709999999999</v>
      </c>
      <c r="FI13" s="9">
        <v>2591.0439999999999</v>
      </c>
      <c r="FJ13" s="9">
        <v>1203.1780000000001</v>
      </c>
      <c r="FK13" s="9">
        <v>352.65699999999998</v>
      </c>
      <c r="FL13" s="9">
        <v>850.52099999999996</v>
      </c>
      <c r="FM13" s="9">
        <v>377.09199999999998</v>
      </c>
      <c r="FN13" s="9">
        <v>79.847999999999999</v>
      </c>
      <c r="FO13" s="9">
        <v>297.24400000000003</v>
      </c>
      <c r="FP13" s="9">
        <v>5952.6809999999996</v>
      </c>
      <c r="FQ13" s="9">
        <v>2907.0819999999999</v>
      </c>
      <c r="FR13" s="9">
        <v>3045.5990000000002</v>
      </c>
      <c r="FS13" s="9">
        <v>4291.9080000000004</v>
      </c>
      <c r="FT13" s="9">
        <v>2254.6030000000001</v>
      </c>
      <c r="FU13" s="9">
        <v>2037.3050000000001</v>
      </c>
      <c r="FV13" s="9">
        <v>452.23200000000003</v>
      </c>
      <c r="FW13" s="9">
        <v>226.149</v>
      </c>
      <c r="FX13" s="9">
        <v>226.083</v>
      </c>
      <c r="FY13" s="9">
        <v>285.83800000000002</v>
      </c>
      <c r="FZ13" s="9">
        <v>98.626999999999995</v>
      </c>
      <c r="GA13" s="9">
        <v>187.21100000000001</v>
      </c>
      <c r="GB13" s="9">
        <v>154.08099999999999</v>
      </c>
      <c r="GC13" s="9">
        <v>69.346000000000004</v>
      </c>
      <c r="GD13" s="9">
        <v>84.734999999999999</v>
      </c>
      <c r="GE13" s="9">
        <v>307.66500000000002</v>
      </c>
      <c r="GF13" s="9">
        <v>119.804</v>
      </c>
      <c r="GG13" s="9">
        <v>187.86099999999999</v>
      </c>
      <c r="GH13" s="9">
        <v>270.64999999999998</v>
      </c>
      <c r="GI13" s="9">
        <v>92.313000000000002</v>
      </c>
      <c r="GJ13" s="9">
        <v>178.33699999999999</v>
      </c>
      <c r="GK13" s="9">
        <v>385.43799999999999</v>
      </c>
      <c r="GL13" s="9">
        <v>210.47900000000001</v>
      </c>
      <c r="GM13" s="9">
        <v>174.959</v>
      </c>
      <c r="GN13" s="9">
        <v>3906.47</v>
      </c>
      <c r="GO13" s="9">
        <v>2044.124</v>
      </c>
      <c r="GP13" s="9">
        <v>1862.346</v>
      </c>
      <c r="GQ13" s="9">
        <v>332.97899999999998</v>
      </c>
      <c r="GR13" s="9">
        <v>176.334</v>
      </c>
      <c r="GS13" s="9">
        <v>156.64500000000001</v>
      </c>
      <c r="GT13" s="9">
        <v>2965.7890000000002</v>
      </c>
      <c r="GU13" s="9">
        <v>1426.7190000000001</v>
      </c>
      <c r="GV13" s="9">
        <v>1539.0709999999999</v>
      </c>
      <c r="GW13" s="9">
        <v>258.65499999999997</v>
      </c>
      <c r="GX13" s="9">
        <v>124.934</v>
      </c>
      <c r="GY13" s="9">
        <v>133.721</v>
      </c>
      <c r="GZ13" s="9">
        <v>4554.5450000000001</v>
      </c>
      <c r="HA13" s="9">
        <v>2377.8470000000002</v>
      </c>
      <c r="HB13" s="9">
        <v>2176.6970000000001</v>
      </c>
      <c r="HC13" s="9">
        <v>4322.3270000000002</v>
      </c>
      <c r="HD13" s="9">
        <v>2252.2849999999999</v>
      </c>
      <c r="HE13" s="9">
        <v>2070.0419999999999</v>
      </c>
      <c r="HF13" s="9">
        <v>4075.2139999999999</v>
      </c>
      <c r="HG13" s="9">
        <v>2137.23</v>
      </c>
      <c r="HH13" s="9">
        <v>1937.9839999999999</v>
      </c>
      <c r="HI13" s="9">
        <v>811.673</v>
      </c>
      <c r="HJ13" s="9">
        <v>390.452</v>
      </c>
      <c r="HK13" s="9">
        <v>421.221</v>
      </c>
      <c r="HL13" s="9">
        <v>433.02699999999999</v>
      </c>
      <c r="HM13" s="9">
        <v>217.881</v>
      </c>
      <c r="HN13" s="9">
        <v>215.14500000000001</v>
      </c>
      <c r="HO13" s="9">
        <v>170.39</v>
      </c>
      <c r="HP13" s="9">
        <v>94.637</v>
      </c>
      <c r="HQ13" s="9">
        <v>75.753</v>
      </c>
      <c r="HR13" s="9">
        <v>182.04499999999999</v>
      </c>
      <c r="HS13" s="9">
        <v>93.546000000000006</v>
      </c>
      <c r="HT13" s="9">
        <v>88.498999999999995</v>
      </c>
      <c r="HU13" s="9">
        <v>1478.7280000000001</v>
      </c>
      <c r="HV13" s="9">
        <v>558.93299999999999</v>
      </c>
      <c r="HW13" s="9">
        <v>919.79499999999996</v>
      </c>
      <c r="HX13" s="9">
        <v>316.35300000000001</v>
      </c>
      <c r="HY13" s="9">
        <v>110.449</v>
      </c>
      <c r="HZ13" s="9">
        <v>205.905</v>
      </c>
      <c r="IA13" s="9">
        <v>93.206999999999994</v>
      </c>
      <c r="IB13" s="9">
        <v>36.558</v>
      </c>
      <c r="IC13" s="9">
        <v>56.649000000000001</v>
      </c>
      <c r="ID13" s="9">
        <v>262.85399999999998</v>
      </c>
      <c r="IE13" s="9">
        <v>93.927000000000007</v>
      </c>
      <c r="IF13" s="9">
        <v>168.928</v>
      </c>
      <c r="IG13" s="9">
        <v>40.655000000000001</v>
      </c>
      <c r="IH13" s="9">
        <v>15.227</v>
      </c>
      <c r="II13" s="9">
        <v>25.428000000000001</v>
      </c>
      <c r="IJ13" s="9">
        <v>204.98400000000001</v>
      </c>
      <c r="IK13" s="9">
        <v>73.191000000000003</v>
      </c>
      <c r="IL13" s="9">
        <v>131.79300000000001</v>
      </c>
      <c r="IM13" s="9">
        <v>25.382000000000001</v>
      </c>
      <c r="IN13" s="9">
        <v>7.2460000000000004</v>
      </c>
      <c r="IO13" s="9">
        <v>18.135999999999999</v>
      </c>
      <c r="IP13" s="9">
        <v>54.667000000000002</v>
      </c>
      <c r="IQ13" s="9">
        <v>17.690000000000001</v>
      </c>
    </row>
    <row r="14" spans="1:251">
      <c r="A14" s="10">
        <v>43132</v>
      </c>
      <c r="B14" s="9">
        <v>757.68200000000002</v>
      </c>
      <c r="C14" s="9">
        <v>755.06899999999996</v>
      </c>
      <c r="D14" s="9">
        <v>1362.412</v>
      </c>
      <c r="E14" s="9">
        <v>684.66099999999994</v>
      </c>
      <c r="F14" s="9">
        <v>677.75099999999998</v>
      </c>
      <c r="G14" s="9">
        <v>683.03499999999997</v>
      </c>
      <c r="H14" s="9">
        <v>316.60500000000002</v>
      </c>
      <c r="I14" s="9">
        <v>366.43</v>
      </c>
      <c r="J14" s="9">
        <v>487.23500000000001</v>
      </c>
      <c r="K14" s="9">
        <v>238.696</v>
      </c>
      <c r="L14" s="9">
        <v>248.53800000000001</v>
      </c>
      <c r="M14" s="9">
        <v>235.15700000000001</v>
      </c>
      <c r="N14" s="9">
        <v>112.482</v>
      </c>
      <c r="O14" s="9">
        <v>122.675</v>
      </c>
      <c r="P14" s="9">
        <v>281.88499999999999</v>
      </c>
      <c r="Q14" s="9">
        <v>152.285</v>
      </c>
      <c r="R14" s="9">
        <v>129.6</v>
      </c>
      <c r="S14" s="9">
        <v>980.42600000000004</v>
      </c>
      <c r="T14" s="9">
        <v>500.63600000000002</v>
      </c>
      <c r="U14" s="9">
        <v>479.79</v>
      </c>
      <c r="V14" s="9">
        <v>388.19499999999999</v>
      </c>
      <c r="W14" s="9">
        <v>193.047</v>
      </c>
      <c r="X14" s="9">
        <v>195.149</v>
      </c>
      <c r="Y14" s="9">
        <v>133.09899999999999</v>
      </c>
      <c r="Z14" s="9">
        <v>76.412999999999997</v>
      </c>
      <c r="AA14" s="9">
        <v>56.686</v>
      </c>
      <c r="AB14" s="9">
        <v>328.18</v>
      </c>
      <c r="AC14" s="9">
        <v>160.78200000000001</v>
      </c>
      <c r="AD14" s="9">
        <v>167.39699999999999</v>
      </c>
      <c r="AE14" s="9">
        <v>38.351999999999997</v>
      </c>
      <c r="AF14" s="9">
        <v>20.356000000000002</v>
      </c>
      <c r="AG14" s="9">
        <v>17.995999999999999</v>
      </c>
      <c r="AH14" s="9">
        <v>278.99700000000001</v>
      </c>
      <c r="AI14" s="9">
        <v>134.82499999999999</v>
      </c>
      <c r="AJ14" s="9">
        <v>144.172</v>
      </c>
      <c r="AK14" s="9">
        <v>13.198</v>
      </c>
      <c r="AL14" s="9">
        <v>6.36</v>
      </c>
      <c r="AM14" s="9">
        <v>6.8380000000000001</v>
      </c>
      <c r="AN14" s="9">
        <v>60.505000000000003</v>
      </c>
      <c r="AO14" s="9">
        <v>32.265000000000001</v>
      </c>
      <c r="AP14" s="9">
        <v>28.24</v>
      </c>
      <c r="AQ14" s="9">
        <v>29.989000000000001</v>
      </c>
      <c r="AR14" s="9">
        <v>0.44700000000000001</v>
      </c>
      <c r="AS14" s="9">
        <v>29.542000000000002</v>
      </c>
      <c r="AT14" s="9">
        <v>267.255</v>
      </c>
      <c r="AU14" s="9">
        <v>114.369</v>
      </c>
      <c r="AV14" s="9">
        <v>152.887</v>
      </c>
      <c r="AW14" s="9">
        <v>670.56899999999996</v>
      </c>
      <c r="AX14" s="9">
        <v>345.33100000000002</v>
      </c>
      <c r="AY14" s="9">
        <v>325.23700000000002</v>
      </c>
      <c r="AZ14" s="9">
        <v>73.741</v>
      </c>
      <c r="BA14" s="9">
        <v>39.206000000000003</v>
      </c>
      <c r="BB14" s="9">
        <v>34.536000000000001</v>
      </c>
      <c r="BC14" s="9">
        <v>596.82799999999997</v>
      </c>
      <c r="BD14" s="9">
        <v>306.12599999999998</v>
      </c>
      <c r="BE14" s="9">
        <v>290.702</v>
      </c>
      <c r="BF14" s="9">
        <v>1981.46</v>
      </c>
      <c r="BG14" s="9">
        <v>1005.816</v>
      </c>
      <c r="BH14" s="9">
        <v>975.64499999999998</v>
      </c>
      <c r="BI14" s="9">
        <v>1188.569</v>
      </c>
      <c r="BJ14" s="9">
        <v>613.71500000000003</v>
      </c>
      <c r="BK14" s="9">
        <v>574.85400000000004</v>
      </c>
      <c r="BL14" s="9">
        <v>322.50400000000002</v>
      </c>
      <c r="BM14" s="9">
        <v>159.476</v>
      </c>
      <c r="BN14" s="9">
        <v>163.02699999999999</v>
      </c>
      <c r="BO14" s="9">
        <v>6907.5789999999997</v>
      </c>
      <c r="BP14" s="9">
        <v>3415.4569999999999</v>
      </c>
      <c r="BQ14" s="9">
        <v>3492.1219999999998</v>
      </c>
      <c r="BR14" s="9">
        <v>5628.3320000000003</v>
      </c>
      <c r="BS14" s="9">
        <v>3021.9349999999999</v>
      </c>
      <c r="BT14" s="9">
        <v>2606.3960000000002</v>
      </c>
      <c r="BU14" s="9">
        <v>736.78499999999997</v>
      </c>
      <c r="BV14" s="9">
        <v>380.697</v>
      </c>
      <c r="BW14" s="9">
        <v>356.08699999999999</v>
      </c>
      <c r="BX14" s="9">
        <v>410.399</v>
      </c>
      <c r="BY14" s="9">
        <v>137.71899999999999</v>
      </c>
      <c r="BZ14" s="9">
        <v>272.67899999999997</v>
      </c>
      <c r="CA14" s="9">
        <v>247.75700000000001</v>
      </c>
      <c r="CB14" s="9">
        <v>107.34399999999999</v>
      </c>
      <c r="CC14" s="9">
        <v>140.41300000000001</v>
      </c>
      <c r="CD14" s="9">
        <v>403.37700000000001</v>
      </c>
      <c r="CE14" s="9">
        <v>159.12299999999999</v>
      </c>
      <c r="CF14" s="9">
        <v>244.255</v>
      </c>
      <c r="CG14" s="9">
        <v>366.59500000000003</v>
      </c>
      <c r="CH14" s="9">
        <v>128.446</v>
      </c>
      <c r="CI14" s="9">
        <v>238.149</v>
      </c>
      <c r="CJ14" s="9">
        <v>1146.665</v>
      </c>
      <c r="CK14" s="9">
        <v>611.18100000000004</v>
      </c>
      <c r="CL14" s="9">
        <v>535.48500000000001</v>
      </c>
      <c r="CM14" s="9">
        <v>4481.6660000000002</v>
      </c>
      <c r="CN14" s="9">
        <v>2410.7550000000001</v>
      </c>
      <c r="CO14" s="9">
        <v>2070.9110000000001</v>
      </c>
      <c r="CP14" s="9">
        <v>1032.454</v>
      </c>
      <c r="CQ14" s="9">
        <v>541.22</v>
      </c>
      <c r="CR14" s="9">
        <v>491.23399999999998</v>
      </c>
      <c r="CS14" s="9">
        <v>3788.6689999999999</v>
      </c>
      <c r="CT14" s="9">
        <v>1961.3389999999999</v>
      </c>
      <c r="CU14" s="9">
        <v>1827.33</v>
      </c>
      <c r="CV14" s="9">
        <v>455.76900000000001</v>
      </c>
      <c r="CW14" s="9">
        <v>218.779</v>
      </c>
      <c r="CX14" s="9">
        <v>236.99</v>
      </c>
      <c r="CY14" s="9">
        <v>5928.6629999999996</v>
      </c>
      <c r="CZ14" s="9">
        <v>3138.6860000000001</v>
      </c>
      <c r="DA14" s="9">
        <v>2789.9769999999999</v>
      </c>
      <c r="DB14" s="9">
        <v>5306.9849999999997</v>
      </c>
      <c r="DC14" s="9">
        <v>2839.0880000000002</v>
      </c>
      <c r="DD14" s="9">
        <v>2467.8969999999999</v>
      </c>
      <c r="DE14" s="9">
        <v>5044.1869999999999</v>
      </c>
      <c r="DF14" s="9">
        <v>2737.8820000000001</v>
      </c>
      <c r="DG14" s="9">
        <v>2306.3049999999998</v>
      </c>
      <c r="DH14" s="9">
        <v>1346.3330000000001</v>
      </c>
      <c r="DI14" s="9">
        <v>683.51</v>
      </c>
      <c r="DJ14" s="9">
        <v>662.82299999999998</v>
      </c>
      <c r="DK14" s="9">
        <v>864.822</v>
      </c>
      <c r="DL14" s="9">
        <v>452.83</v>
      </c>
      <c r="DM14" s="9">
        <v>411.99099999999999</v>
      </c>
      <c r="DN14" s="9">
        <v>564.49</v>
      </c>
      <c r="DO14" s="9">
        <v>336.07900000000001</v>
      </c>
      <c r="DP14" s="9">
        <v>228.411</v>
      </c>
      <c r="DQ14" s="9">
        <v>254.48699999999999</v>
      </c>
      <c r="DR14" s="9">
        <v>124.43600000000001</v>
      </c>
      <c r="DS14" s="9">
        <v>130.05199999999999</v>
      </c>
      <c r="DT14" s="9">
        <v>1024.76</v>
      </c>
      <c r="DU14" s="9">
        <v>269.08600000000001</v>
      </c>
      <c r="DV14" s="9">
        <v>755.67399999999998</v>
      </c>
      <c r="DW14" s="9">
        <v>511.476</v>
      </c>
      <c r="DX14" s="9">
        <v>116.727</v>
      </c>
      <c r="DY14" s="9">
        <v>394.74900000000002</v>
      </c>
      <c r="DZ14" s="9">
        <v>142.73599999999999</v>
      </c>
      <c r="EA14" s="9">
        <v>47.850999999999999</v>
      </c>
      <c r="EB14" s="9">
        <v>94.885000000000005</v>
      </c>
      <c r="EC14" s="9">
        <v>423.01100000000002</v>
      </c>
      <c r="ED14" s="9">
        <v>91.686000000000007</v>
      </c>
      <c r="EE14" s="9">
        <v>331.32499999999999</v>
      </c>
      <c r="EF14" s="9">
        <v>91.397999999999996</v>
      </c>
      <c r="EG14" s="9">
        <v>18.585000000000001</v>
      </c>
      <c r="EH14" s="9">
        <v>72.813000000000002</v>
      </c>
      <c r="EI14" s="9">
        <v>304.23599999999999</v>
      </c>
      <c r="EJ14" s="9">
        <v>66.989999999999995</v>
      </c>
      <c r="EK14" s="9">
        <v>237.24600000000001</v>
      </c>
      <c r="EL14" s="9">
        <v>21.463000000000001</v>
      </c>
      <c r="EM14" s="9">
        <v>5.0069999999999997</v>
      </c>
      <c r="EN14" s="9">
        <v>16.454999999999998</v>
      </c>
      <c r="EO14" s="9">
        <v>91.147999999999996</v>
      </c>
      <c r="EP14" s="9">
        <v>25.724</v>
      </c>
      <c r="EQ14" s="9">
        <v>65.424000000000007</v>
      </c>
      <c r="ER14" s="9">
        <v>201.494</v>
      </c>
      <c r="ES14" s="9">
        <v>15.167</v>
      </c>
      <c r="ET14" s="9">
        <v>186.327</v>
      </c>
      <c r="EU14" s="9">
        <v>694.54200000000003</v>
      </c>
      <c r="EV14" s="9">
        <v>179.90199999999999</v>
      </c>
      <c r="EW14" s="9">
        <v>514.63900000000001</v>
      </c>
      <c r="EX14" s="9">
        <v>768.64599999999996</v>
      </c>
      <c r="EY14" s="9">
        <v>241.846</v>
      </c>
      <c r="EZ14" s="9">
        <v>526.80100000000004</v>
      </c>
      <c r="FA14" s="9">
        <v>123.98</v>
      </c>
      <c r="FB14" s="9">
        <v>31.805</v>
      </c>
      <c r="FC14" s="9">
        <v>92.176000000000002</v>
      </c>
      <c r="FD14" s="9">
        <v>644.66600000000005</v>
      </c>
      <c r="FE14" s="9">
        <v>210.041</v>
      </c>
      <c r="FF14" s="9">
        <v>434.625</v>
      </c>
      <c r="FG14" s="9">
        <v>5752.3119999999999</v>
      </c>
      <c r="FH14" s="9">
        <v>3053.74</v>
      </c>
      <c r="FI14" s="9">
        <v>2698.5720000000001</v>
      </c>
      <c r="FJ14" s="9">
        <v>1155.2670000000001</v>
      </c>
      <c r="FK14" s="9">
        <v>361.71699999999998</v>
      </c>
      <c r="FL14" s="9">
        <v>793.55</v>
      </c>
      <c r="FM14" s="9">
        <v>375.322</v>
      </c>
      <c r="FN14" s="9">
        <v>88.914000000000001</v>
      </c>
      <c r="FO14" s="9">
        <v>286.40699999999998</v>
      </c>
      <c r="FP14" s="9">
        <v>6024.4059999999999</v>
      </c>
      <c r="FQ14" s="9">
        <v>2946.6970000000001</v>
      </c>
      <c r="FR14" s="9">
        <v>3077.7080000000001</v>
      </c>
      <c r="FS14" s="9">
        <v>4396.7250000000004</v>
      </c>
      <c r="FT14" s="9">
        <v>2309.1959999999999</v>
      </c>
      <c r="FU14" s="9">
        <v>2087.529</v>
      </c>
      <c r="FV14" s="9">
        <v>462.75799999999998</v>
      </c>
      <c r="FW14" s="9">
        <v>213.946</v>
      </c>
      <c r="FX14" s="9">
        <v>248.81200000000001</v>
      </c>
      <c r="FY14" s="9">
        <v>303.37200000000001</v>
      </c>
      <c r="FZ14" s="9">
        <v>100.408</v>
      </c>
      <c r="GA14" s="9">
        <v>202.964</v>
      </c>
      <c r="GB14" s="9">
        <v>154.87100000000001</v>
      </c>
      <c r="GC14" s="9">
        <v>65.903999999999996</v>
      </c>
      <c r="GD14" s="9">
        <v>88.966999999999999</v>
      </c>
      <c r="GE14" s="9">
        <v>319.86700000000002</v>
      </c>
      <c r="GF14" s="9">
        <v>117.595</v>
      </c>
      <c r="GG14" s="9">
        <v>202.27199999999999</v>
      </c>
      <c r="GH14" s="9">
        <v>290.339</v>
      </c>
      <c r="GI14" s="9">
        <v>95.314999999999998</v>
      </c>
      <c r="GJ14" s="9">
        <v>195.024</v>
      </c>
      <c r="GK14" s="9">
        <v>467.084</v>
      </c>
      <c r="GL14" s="9">
        <v>249.79900000000001</v>
      </c>
      <c r="GM14" s="9">
        <v>217.286</v>
      </c>
      <c r="GN14" s="9">
        <v>3929.64</v>
      </c>
      <c r="GO14" s="9">
        <v>2059.3969999999999</v>
      </c>
      <c r="GP14" s="9">
        <v>1870.2429999999999</v>
      </c>
      <c r="GQ14" s="9">
        <v>410.21199999999999</v>
      </c>
      <c r="GR14" s="9">
        <v>214.28399999999999</v>
      </c>
      <c r="GS14" s="9">
        <v>195.929</v>
      </c>
      <c r="GT14" s="9">
        <v>3004.0450000000001</v>
      </c>
      <c r="GU14" s="9">
        <v>1433.876</v>
      </c>
      <c r="GV14" s="9">
        <v>1570.1690000000001</v>
      </c>
      <c r="GW14" s="9">
        <v>283.57600000000002</v>
      </c>
      <c r="GX14" s="9">
        <v>127.539</v>
      </c>
      <c r="GY14" s="9">
        <v>156.03700000000001</v>
      </c>
      <c r="GZ14" s="9">
        <v>4630.9030000000002</v>
      </c>
      <c r="HA14" s="9">
        <v>2418.0219999999999</v>
      </c>
      <c r="HB14" s="9">
        <v>2212.8809999999999</v>
      </c>
      <c r="HC14" s="9">
        <v>4345.7129999999997</v>
      </c>
      <c r="HD14" s="9">
        <v>2269.3159999999998</v>
      </c>
      <c r="HE14" s="9">
        <v>2076.3969999999999</v>
      </c>
      <c r="HF14" s="9">
        <v>4128.0630000000001</v>
      </c>
      <c r="HG14" s="9">
        <v>2172.0030000000002</v>
      </c>
      <c r="HH14" s="9">
        <v>1956.06</v>
      </c>
      <c r="HI14" s="9">
        <v>827.06899999999996</v>
      </c>
      <c r="HJ14" s="9">
        <v>411.779</v>
      </c>
      <c r="HK14" s="9">
        <v>415.29</v>
      </c>
      <c r="HL14" s="9">
        <v>434.98599999999999</v>
      </c>
      <c r="HM14" s="9">
        <v>226.52799999999999</v>
      </c>
      <c r="HN14" s="9">
        <v>208.458</v>
      </c>
      <c r="HO14" s="9">
        <v>200.80699999999999</v>
      </c>
      <c r="HP14" s="9">
        <v>117.70099999999999</v>
      </c>
      <c r="HQ14" s="9">
        <v>83.105999999999995</v>
      </c>
      <c r="HR14" s="9">
        <v>177.24199999999999</v>
      </c>
      <c r="HS14" s="9">
        <v>97.057000000000002</v>
      </c>
      <c r="HT14" s="9">
        <v>80.186000000000007</v>
      </c>
      <c r="HU14" s="9">
        <v>1450.4390000000001</v>
      </c>
      <c r="HV14" s="9">
        <v>540.44500000000005</v>
      </c>
      <c r="HW14" s="9">
        <v>909.99400000000003</v>
      </c>
      <c r="HX14" s="9">
        <v>325.71699999999998</v>
      </c>
      <c r="HY14" s="9">
        <v>129.60499999999999</v>
      </c>
      <c r="HZ14" s="9">
        <v>196.11199999999999</v>
      </c>
      <c r="IA14" s="9">
        <v>92.899000000000001</v>
      </c>
      <c r="IB14" s="9">
        <v>45.406999999999996</v>
      </c>
      <c r="IC14" s="9">
        <v>47.491</v>
      </c>
      <c r="ID14" s="9">
        <v>264.59199999999998</v>
      </c>
      <c r="IE14" s="9">
        <v>103.054</v>
      </c>
      <c r="IF14" s="9">
        <v>161.53899999999999</v>
      </c>
      <c r="IG14" s="9">
        <v>46.350999999999999</v>
      </c>
      <c r="IH14" s="9">
        <v>16.285</v>
      </c>
      <c r="II14" s="9">
        <v>30.065999999999999</v>
      </c>
      <c r="IJ14" s="9">
        <v>203.23699999999999</v>
      </c>
      <c r="IK14" s="9">
        <v>78.287999999999997</v>
      </c>
      <c r="IL14" s="9">
        <v>124.94799999999999</v>
      </c>
      <c r="IM14" s="9">
        <v>38.828000000000003</v>
      </c>
      <c r="IN14" s="9">
        <v>18.86</v>
      </c>
      <c r="IO14" s="9">
        <v>19.968</v>
      </c>
      <c r="IP14" s="9">
        <v>63.767000000000003</v>
      </c>
      <c r="IQ14" s="9">
        <v>28.289000000000001</v>
      </c>
    </row>
    <row r="15" spans="1:251">
      <c r="A15" s="10">
        <v>43497</v>
      </c>
      <c r="B15" s="9">
        <v>823.97199999999998</v>
      </c>
      <c r="C15" s="9">
        <v>794.72699999999998</v>
      </c>
      <c r="D15" s="9">
        <v>1457.4939999999999</v>
      </c>
      <c r="E15" s="9">
        <v>744.45</v>
      </c>
      <c r="F15" s="9">
        <v>713.04399999999998</v>
      </c>
      <c r="G15" s="9">
        <v>730.51400000000001</v>
      </c>
      <c r="H15" s="9">
        <v>343.78300000000002</v>
      </c>
      <c r="I15" s="9">
        <v>386.73</v>
      </c>
      <c r="J15" s="9">
        <v>529.36</v>
      </c>
      <c r="K15" s="9">
        <v>262.46499999999997</v>
      </c>
      <c r="L15" s="9">
        <v>266.89400000000001</v>
      </c>
      <c r="M15" s="9">
        <v>281.226</v>
      </c>
      <c r="N15" s="9">
        <v>138.559</v>
      </c>
      <c r="O15" s="9">
        <v>142.667</v>
      </c>
      <c r="P15" s="9">
        <v>252.57300000000001</v>
      </c>
      <c r="Q15" s="9">
        <v>137.203</v>
      </c>
      <c r="R15" s="9">
        <v>115.37</v>
      </c>
      <c r="S15" s="9">
        <v>984.27200000000005</v>
      </c>
      <c r="T15" s="9">
        <v>495.339</v>
      </c>
      <c r="U15" s="9">
        <v>488.93299999999999</v>
      </c>
      <c r="V15" s="9">
        <v>390.59100000000001</v>
      </c>
      <c r="W15" s="9">
        <v>197.91200000000001</v>
      </c>
      <c r="X15" s="9">
        <v>192.679</v>
      </c>
      <c r="Y15" s="9">
        <v>136.02500000000001</v>
      </c>
      <c r="Z15" s="9">
        <v>70.968000000000004</v>
      </c>
      <c r="AA15" s="9">
        <v>65.057000000000002</v>
      </c>
      <c r="AB15" s="9">
        <v>342.423</v>
      </c>
      <c r="AC15" s="9">
        <v>175.71799999999999</v>
      </c>
      <c r="AD15" s="9">
        <v>166.70500000000001</v>
      </c>
      <c r="AE15" s="9">
        <v>43.673000000000002</v>
      </c>
      <c r="AF15" s="9">
        <v>19.901</v>
      </c>
      <c r="AG15" s="9">
        <v>23.771999999999998</v>
      </c>
      <c r="AH15" s="9">
        <v>279.20699999999999</v>
      </c>
      <c r="AI15" s="9">
        <v>147.77799999999999</v>
      </c>
      <c r="AJ15" s="9">
        <v>131.429</v>
      </c>
      <c r="AK15" s="9">
        <v>12.782999999999999</v>
      </c>
      <c r="AL15" s="9">
        <v>8.2490000000000006</v>
      </c>
      <c r="AM15" s="9">
        <v>4.5339999999999998</v>
      </c>
      <c r="AN15" s="9">
        <v>49.872999999999998</v>
      </c>
      <c r="AO15" s="9">
        <v>22.751000000000001</v>
      </c>
      <c r="AP15" s="9">
        <v>27.122</v>
      </c>
      <c r="AQ15" s="9">
        <v>23.817</v>
      </c>
      <c r="AR15" s="9">
        <v>1.7450000000000001</v>
      </c>
      <c r="AS15" s="9">
        <v>22.071999999999999</v>
      </c>
      <c r="AT15" s="9">
        <v>269.52600000000001</v>
      </c>
      <c r="AU15" s="9">
        <v>122.742</v>
      </c>
      <c r="AV15" s="9">
        <v>146.78399999999999</v>
      </c>
      <c r="AW15" s="9">
        <v>644.86900000000003</v>
      </c>
      <c r="AX15" s="9">
        <v>335.67099999999999</v>
      </c>
      <c r="AY15" s="9">
        <v>309.197</v>
      </c>
      <c r="AZ15" s="9">
        <v>85.456000000000003</v>
      </c>
      <c r="BA15" s="9">
        <v>44.46</v>
      </c>
      <c r="BB15" s="9">
        <v>40.997</v>
      </c>
      <c r="BC15" s="9">
        <v>559.41200000000003</v>
      </c>
      <c r="BD15" s="9">
        <v>291.21199999999999</v>
      </c>
      <c r="BE15" s="9">
        <v>268.20100000000002</v>
      </c>
      <c r="BF15" s="9">
        <v>2059.7370000000001</v>
      </c>
      <c r="BG15" s="9">
        <v>1052.749</v>
      </c>
      <c r="BH15" s="9">
        <v>1006.9880000000001</v>
      </c>
      <c r="BI15" s="9">
        <v>1151.3879999999999</v>
      </c>
      <c r="BJ15" s="9">
        <v>588.08199999999999</v>
      </c>
      <c r="BK15" s="9">
        <v>563.30600000000004</v>
      </c>
      <c r="BL15" s="9">
        <v>332.46899999999999</v>
      </c>
      <c r="BM15" s="9">
        <v>173.76300000000001</v>
      </c>
      <c r="BN15" s="9">
        <v>158.70599999999999</v>
      </c>
      <c r="BO15" s="9">
        <v>7019.2839999999997</v>
      </c>
      <c r="BP15" s="9">
        <v>3471.3330000000001</v>
      </c>
      <c r="BQ15" s="9">
        <v>3547.951</v>
      </c>
      <c r="BR15" s="9">
        <v>5738.625</v>
      </c>
      <c r="BS15" s="9">
        <v>3075.348</v>
      </c>
      <c r="BT15" s="9">
        <v>2663.277</v>
      </c>
      <c r="BU15" s="9">
        <v>736.32399999999996</v>
      </c>
      <c r="BV15" s="9">
        <v>388.42099999999999</v>
      </c>
      <c r="BW15" s="9">
        <v>347.904</v>
      </c>
      <c r="BX15" s="9">
        <v>414.7</v>
      </c>
      <c r="BY15" s="9">
        <v>148.536</v>
      </c>
      <c r="BZ15" s="9">
        <v>266.16399999999999</v>
      </c>
      <c r="CA15" s="9">
        <v>237.35499999999999</v>
      </c>
      <c r="CB15" s="9">
        <v>108.789</v>
      </c>
      <c r="CC15" s="9">
        <v>128.566</v>
      </c>
      <c r="CD15" s="9">
        <v>411.23500000000001</v>
      </c>
      <c r="CE15" s="9">
        <v>163.81399999999999</v>
      </c>
      <c r="CF15" s="9">
        <v>247.42099999999999</v>
      </c>
      <c r="CG15" s="9">
        <v>372.435</v>
      </c>
      <c r="CH15" s="9">
        <v>138.16999999999999</v>
      </c>
      <c r="CI15" s="9">
        <v>234.26499999999999</v>
      </c>
      <c r="CJ15" s="9">
        <v>1148.277</v>
      </c>
      <c r="CK15" s="9">
        <v>591.15499999999997</v>
      </c>
      <c r="CL15" s="9">
        <v>557.12199999999996</v>
      </c>
      <c r="CM15" s="9">
        <v>4590.3490000000002</v>
      </c>
      <c r="CN15" s="9">
        <v>2484.1930000000002</v>
      </c>
      <c r="CO15" s="9">
        <v>2106.1550000000002</v>
      </c>
      <c r="CP15" s="9">
        <v>1036.5889999999999</v>
      </c>
      <c r="CQ15" s="9">
        <v>526.40599999999995</v>
      </c>
      <c r="CR15" s="9">
        <v>510.18299999999999</v>
      </c>
      <c r="CS15" s="9">
        <v>3868.76</v>
      </c>
      <c r="CT15" s="9">
        <v>2020.9829999999999</v>
      </c>
      <c r="CU15" s="9">
        <v>1847.7760000000001</v>
      </c>
      <c r="CV15" s="9">
        <v>445.60199999999998</v>
      </c>
      <c r="CW15" s="9">
        <v>223.86</v>
      </c>
      <c r="CX15" s="9">
        <v>221.74100000000001</v>
      </c>
      <c r="CY15" s="9">
        <v>6056.8490000000002</v>
      </c>
      <c r="CZ15" s="9">
        <v>3197.9580000000001</v>
      </c>
      <c r="DA15" s="9">
        <v>2858.8910000000001</v>
      </c>
      <c r="DB15" s="9">
        <v>5448.3829999999998</v>
      </c>
      <c r="DC15" s="9">
        <v>2911.2469999999998</v>
      </c>
      <c r="DD15" s="9">
        <v>2537.136</v>
      </c>
      <c r="DE15" s="9">
        <v>5165.1629999999996</v>
      </c>
      <c r="DF15" s="9">
        <v>2804.8069999999998</v>
      </c>
      <c r="DG15" s="9">
        <v>2360.3560000000002</v>
      </c>
      <c r="DH15" s="9">
        <v>1421.421</v>
      </c>
      <c r="DI15" s="9">
        <v>706.48199999999997</v>
      </c>
      <c r="DJ15" s="9">
        <v>714.93899999999996</v>
      </c>
      <c r="DK15" s="9">
        <v>894.47900000000004</v>
      </c>
      <c r="DL15" s="9">
        <v>446.51799999999997</v>
      </c>
      <c r="DM15" s="9">
        <v>447.96100000000001</v>
      </c>
      <c r="DN15" s="9">
        <v>576.255</v>
      </c>
      <c r="DO15" s="9">
        <v>323.90800000000002</v>
      </c>
      <c r="DP15" s="9">
        <v>252.34700000000001</v>
      </c>
      <c r="DQ15" s="9">
        <v>249.249</v>
      </c>
      <c r="DR15" s="9">
        <v>126.89</v>
      </c>
      <c r="DS15" s="9">
        <v>122.36</v>
      </c>
      <c r="DT15" s="9">
        <v>1031.4100000000001</v>
      </c>
      <c r="DU15" s="9">
        <v>269.09500000000003</v>
      </c>
      <c r="DV15" s="9">
        <v>762.31500000000005</v>
      </c>
      <c r="DW15" s="9">
        <v>494.79899999999998</v>
      </c>
      <c r="DX15" s="9">
        <v>111.80800000000001</v>
      </c>
      <c r="DY15" s="9">
        <v>382.99099999999999</v>
      </c>
      <c r="DZ15" s="9">
        <v>140.511</v>
      </c>
      <c r="EA15" s="9">
        <v>50.344999999999999</v>
      </c>
      <c r="EB15" s="9">
        <v>90.165999999999997</v>
      </c>
      <c r="EC15" s="9">
        <v>412.81599999999997</v>
      </c>
      <c r="ED15" s="9">
        <v>94.13</v>
      </c>
      <c r="EE15" s="9">
        <v>318.68700000000001</v>
      </c>
      <c r="EF15" s="9">
        <v>96.602999999999994</v>
      </c>
      <c r="EG15" s="9">
        <v>21.39</v>
      </c>
      <c r="EH15" s="9">
        <v>75.212999999999994</v>
      </c>
      <c r="EI15" s="9">
        <v>289.87599999999998</v>
      </c>
      <c r="EJ15" s="9">
        <v>61.652000000000001</v>
      </c>
      <c r="EK15" s="9">
        <v>228.22300000000001</v>
      </c>
      <c r="EL15" s="9">
        <v>21.556999999999999</v>
      </c>
      <c r="EM15" s="9">
        <v>6.3920000000000003</v>
      </c>
      <c r="EN15" s="9">
        <v>15.164</v>
      </c>
      <c r="EO15" s="9">
        <v>85.983999999999995</v>
      </c>
      <c r="EP15" s="9">
        <v>19.439</v>
      </c>
      <c r="EQ15" s="9">
        <v>66.545000000000002</v>
      </c>
      <c r="ER15" s="9">
        <v>183.666</v>
      </c>
      <c r="ES15" s="9">
        <v>8.18</v>
      </c>
      <c r="ET15" s="9">
        <v>175.48599999999999</v>
      </c>
      <c r="EU15" s="9">
        <v>694.39400000000001</v>
      </c>
      <c r="EV15" s="9">
        <v>180.04599999999999</v>
      </c>
      <c r="EW15" s="9">
        <v>514.34900000000005</v>
      </c>
      <c r="EX15" s="9">
        <v>748.05</v>
      </c>
      <c r="EY15" s="9">
        <v>240.459</v>
      </c>
      <c r="EZ15" s="9">
        <v>507.59100000000001</v>
      </c>
      <c r="FA15" s="9">
        <v>140.89599999999999</v>
      </c>
      <c r="FB15" s="9">
        <v>42.154000000000003</v>
      </c>
      <c r="FC15" s="9">
        <v>98.742000000000004</v>
      </c>
      <c r="FD15" s="9">
        <v>607.154</v>
      </c>
      <c r="FE15" s="9">
        <v>198.30500000000001</v>
      </c>
      <c r="FF15" s="9">
        <v>408.84899999999999</v>
      </c>
      <c r="FG15" s="9">
        <v>5879.5219999999999</v>
      </c>
      <c r="FH15" s="9">
        <v>3117.502</v>
      </c>
      <c r="FI15" s="9">
        <v>2762.02</v>
      </c>
      <c r="FJ15" s="9">
        <v>1139.7629999999999</v>
      </c>
      <c r="FK15" s="9">
        <v>353.83100000000002</v>
      </c>
      <c r="FL15" s="9">
        <v>785.93200000000002</v>
      </c>
      <c r="FM15" s="9">
        <v>362.93799999999999</v>
      </c>
      <c r="FN15" s="9">
        <v>87.064999999999998</v>
      </c>
      <c r="FO15" s="9">
        <v>275.87200000000001</v>
      </c>
      <c r="FP15" s="9">
        <v>6072.8670000000002</v>
      </c>
      <c r="FQ15" s="9">
        <v>2971.01</v>
      </c>
      <c r="FR15" s="9">
        <v>3101.8580000000002</v>
      </c>
      <c r="FS15" s="9">
        <v>4452.1270000000004</v>
      </c>
      <c r="FT15" s="9">
        <v>2327.3719999999998</v>
      </c>
      <c r="FU15" s="9">
        <v>2124.7559999999999</v>
      </c>
      <c r="FV15" s="9">
        <v>456.02</v>
      </c>
      <c r="FW15" s="9">
        <v>219.82499999999999</v>
      </c>
      <c r="FX15" s="9">
        <v>236.19499999999999</v>
      </c>
      <c r="FY15" s="9">
        <v>282.54899999999998</v>
      </c>
      <c r="FZ15" s="9">
        <v>99.65</v>
      </c>
      <c r="GA15" s="9">
        <v>182.9</v>
      </c>
      <c r="GB15" s="9">
        <v>153.791</v>
      </c>
      <c r="GC15" s="9">
        <v>69.39</v>
      </c>
      <c r="GD15" s="9">
        <v>84.402000000000001</v>
      </c>
      <c r="GE15" s="9">
        <v>293.64499999999998</v>
      </c>
      <c r="GF15" s="9">
        <v>115.803</v>
      </c>
      <c r="GG15" s="9">
        <v>177.84200000000001</v>
      </c>
      <c r="GH15" s="9">
        <v>264.726</v>
      </c>
      <c r="GI15" s="9">
        <v>93.162000000000006</v>
      </c>
      <c r="GJ15" s="9">
        <v>171.56299999999999</v>
      </c>
      <c r="GK15" s="9">
        <v>460.07299999999998</v>
      </c>
      <c r="GL15" s="9">
        <v>244.98699999999999</v>
      </c>
      <c r="GM15" s="9">
        <v>215.08600000000001</v>
      </c>
      <c r="GN15" s="9">
        <v>3992.0540000000001</v>
      </c>
      <c r="GO15" s="9">
        <v>2082.384</v>
      </c>
      <c r="GP15" s="9">
        <v>1909.67</v>
      </c>
      <c r="GQ15" s="9">
        <v>418.16800000000001</v>
      </c>
      <c r="GR15" s="9">
        <v>219.27099999999999</v>
      </c>
      <c r="GS15" s="9">
        <v>198.898</v>
      </c>
      <c r="GT15" s="9">
        <v>3054.645</v>
      </c>
      <c r="GU15" s="9">
        <v>1475.3440000000001</v>
      </c>
      <c r="GV15" s="9">
        <v>1579.3009999999999</v>
      </c>
      <c r="GW15" s="9">
        <v>285.62799999999999</v>
      </c>
      <c r="GX15" s="9">
        <v>134.333</v>
      </c>
      <c r="GY15" s="9">
        <v>151.29599999999999</v>
      </c>
      <c r="GZ15" s="9">
        <v>4684.991</v>
      </c>
      <c r="HA15" s="9">
        <v>2437.835</v>
      </c>
      <c r="HB15" s="9">
        <v>2247.1550000000002</v>
      </c>
      <c r="HC15" s="9">
        <v>4442.8980000000001</v>
      </c>
      <c r="HD15" s="9">
        <v>2315.027</v>
      </c>
      <c r="HE15" s="9">
        <v>2127.8710000000001</v>
      </c>
      <c r="HF15" s="9">
        <v>4204.4350000000004</v>
      </c>
      <c r="HG15" s="9">
        <v>2204.2049999999999</v>
      </c>
      <c r="HH15" s="9">
        <v>2000.23</v>
      </c>
      <c r="HI15" s="9">
        <v>852.44</v>
      </c>
      <c r="HJ15" s="9">
        <v>424.38099999999997</v>
      </c>
      <c r="HK15" s="9">
        <v>428.05900000000003</v>
      </c>
      <c r="HL15" s="9">
        <v>444.49200000000002</v>
      </c>
      <c r="HM15" s="9">
        <v>234.374</v>
      </c>
      <c r="HN15" s="9">
        <v>210.11799999999999</v>
      </c>
      <c r="HO15" s="9">
        <v>211.62799999999999</v>
      </c>
      <c r="HP15" s="9">
        <v>123.91</v>
      </c>
      <c r="HQ15" s="9">
        <v>87.718000000000004</v>
      </c>
      <c r="HR15" s="9">
        <v>166.93799999999999</v>
      </c>
      <c r="HS15" s="9">
        <v>88.721999999999994</v>
      </c>
      <c r="HT15" s="9">
        <v>78.215000000000003</v>
      </c>
      <c r="HU15" s="9">
        <v>1453.8019999999999</v>
      </c>
      <c r="HV15" s="9">
        <v>554.91600000000005</v>
      </c>
      <c r="HW15" s="9">
        <v>898.88699999999994</v>
      </c>
      <c r="HX15" s="9">
        <v>287.14999999999998</v>
      </c>
      <c r="HY15" s="9">
        <v>111.429</v>
      </c>
      <c r="HZ15" s="9">
        <v>175.721</v>
      </c>
      <c r="IA15" s="9">
        <v>81.623000000000005</v>
      </c>
      <c r="IB15" s="9">
        <v>34.389000000000003</v>
      </c>
      <c r="IC15" s="9">
        <v>47.232999999999997</v>
      </c>
      <c r="ID15" s="9">
        <v>242.78299999999999</v>
      </c>
      <c r="IE15" s="9">
        <v>94.622</v>
      </c>
      <c r="IF15" s="9">
        <v>148.161</v>
      </c>
      <c r="IG15" s="9">
        <v>44.747</v>
      </c>
      <c r="IH15" s="9">
        <v>23.298999999999999</v>
      </c>
      <c r="II15" s="9">
        <v>21.448</v>
      </c>
      <c r="IJ15" s="9">
        <v>181.86</v>
      </c>
      <c r="IK15" s="9">
        <v>63.746000000000002</v>
      </c>
      <c r="IL15" s="9">
        <v>118.114</v>
      </c>
      <c r="IM15" s="9">
        <v>26.914999999999999</v>
      </c>
      <c r="IN15" s="9">
        <v>9.3010000000000002</v>
      </c>
      <c r="IO15" s="9">
        <v>17.614000000000001</v>
      </c>
      <c r="IP15" s="9">
        <v>46.792999999999999</v>
      </c>
      <c r="IQ15" s="9">
        <v>17.997</v>
      </c>
    </row>
    <row r="16" spans="1:251">
      <c r="A16" s="10">
        <v>43862</v>
      </c>
      <c r="B16" s="9">
        <v>785.65599999999995</v>
      </c>
      <c r="C16" s="9">
        <v>797.74400000000003</v>
      </c>
      <c r="D16" s="9">
        <v>1422.039</v>
      </c>
      <c r="E16" s="9">
        <v>707.77700000000004</v>
      </c>
      <c r="F16" s="9">
        <v>714.26099999999997</v>
      </c>
      <c r="G16" s="9">
        <v>715.78</v>
      </c>
      <c r="H16" s="9">
        <v>342.24200000000002</v>
      </c>
      <c r="I16" s="9">
        <v>373.53899999999999</v>
      </c>
      <c r="J16" s="9">
        <v>506.673</v>
      </c>
      <c r="K16" s="9">
        <v>250.286</v>
      </c>
      <c r="L16" s="9">
        <v>256.387</v>
      </c>
      <c r="M16" s="9">
        <v>249.39</v>
      </c>
      <c r="N16" s="9">
        <v>116.209</v>
      </c>
      <c r="O16" s="9">
        <v>133.18100000000001</v>
      </c>
      <c r="P16" s="9">
        <v>273.00200000000001</v>
      </c>
      <c r="Q16" s="9">
        <v>154.899</v>
      </c>
      <c r="R16" s="9">
        <v>118.10299999999999</v>
      </c>
      <c r="S16" s="9">
        <v>966.98900000000003</v>
      </c>
      <c r="T16" s="9">
        <v>512.75</v>
      </c>
      <c r="U16" s="9">
        <v>454.23899999999998</v>
      </c>
      <c r="V16" s="9">
        <v>379.58100000000002</v>
      </c>
      <c r="W16" s="9">
        <v>195.94800000000001</v>
      </c>
      <c r="X16" s="9">
        <v>183.63300000000001</v>
      </c>
      <c r="Y16" s="9">
        <v>123.88</v>
      </c>
      <c r="Z16" s="9">
        <v>57.816000000000003</v>
      </c>
      <c r="AA16" s="9">
        <v>66.063999999999993</v>
      </c>
      <c r="AB16" s="9">
        <v>326.52699999999999</v>
      </c>
      <c r="AC16" s="9">
        <v>168.18600000000001</v>
      </c>
      <c r="AD16" s="9">
        <v>158.34100000000001</v>
      </c>
      <c r="AE16" s="9">
        <v>50.531999999999996</v>
      </c>
      <c r="AF16" s="9">
        <v>31.969000000000001</v>
      </c>
      <c r="AG16" s="9">
        <v>18.562999999999999</v>
      </c>
      <c r="AH16" s="9">
        <v>260.51600000000002</v>
      </c>
      <c r="AI16" s="9">
        <v>129.56800000000001</v>
      </c>
      <c r="AJ16" s="9">
        <v>130.94800000000001</v>
      </c>
      <c r="AK16" s="9">
        <v>18.934000000000001</v>
      </c>
      <c r="AL16" s="9">
        <v>9.7040000000000006</v>
      </c>
      <c r="AM16" s="9">
        <v>9.2309999999999999</v>
      </c>
      <c r="AN16" s="9">
        <v>53.63</v>
      </c>
      <c r="AO16" s="9">
        <v>27.762</v>
      </c>
      <c r="AP16" s="9">
        <v>25.869</v>
      </c>
      <c r="AQ16" s="9">
        <v>16.064</v>
      </c>
      <c r="AR16" s="9">
        <v>0.53600000000000003</v>
      </c>
      <c r="AS16" s="9">
        <v>15.526999999999999</v>
      </c>
      <c r="AT16" s="9">
        <v>278.06200000000001</v>
      </c>
      <c r="AU16" s="9">
        <v>127.599</v>
      </c>
      <c r="AV16" s="9">
        <v>150.46299999999999</v>
      </c>
      <c r="AW16" s="9">
        <v>653.16</v>
      </c>
      <c r="AX16" s="9">
        <v>350.84699999999998</v>
      </c>
      <c r="AY16" s="9">
        <v>302.31200000000001</v>
      </c>
      <c r="AZ16" s="9">
        <v>90.355000000000004</v>
      </c>
      <c r="BA16" s="9">
        <v>54.695999999999998</v>
      </c>
      <c r="BB16" s="9">
        <v>35.658999999999999</v>
      </c>
      <c r="BC16" s="9">
        <v>562.80499999999995</v>
      </c>
      <c r="BD16" s="9">
        <v>296.15100000000001</v>
      </c>
      <c r="BE16" s="9">
        <v>266.65300000000002</v>
      </c>
      <c r="BF16" s="9">
        <v>2026.588</v>
      </c>
      <c r="BG16" s="9">
        <v>1026.1969999999999</v>
      </c>
      <c r="BH16" s="9">
        <v>1000.391</v>
      </c>
      <c r="BI16" s="9">
        <v>1149.636</v>
      </c>
      <c r="BJ16" s="9">
        <v>612.95299999999997</v>
      </c>
      <c r="BK16" s="9">
        <v>536.68299999999999</v>
      </c>
      <c r="BL16" s="9">
        <v>315.86599999999999</v>
      </c>
      <c r="BM16" s="9">
        <v>162.79400000000001</v>
      </c>
      <c r="BN16" s="9">
        <v>153.072</v>
      </c>
      <c r="BO16" s="9">
        <v>7141.2640000000001</v>
      </c>
      <c r="BP16" s="9">
        <v>3532.817</v>
      </c>
      <c r="BQ16" s="9">
        <v>3608.4479999999999</v>
      </c>
      <c r="BR16" s="9">
        <v>5868.8729999999996</v>
      </c>
      <c r="BS16" s="9">
        <v>3117.6959999999999</v>
      </c>
      <c r="BT16" s="9">
        <v>2751.1759999999999</v>
      </c>
      <c r="BU16" s="9">
        <v>784.67700000000002</v>
      </c>
      <c r="BV16" s="9">
        <v>423.16500000000002</v>
      </c>
      <c r="BW16" s="9">
        <v>361.512</v>
      </c>
      <c r="BX16" s="9">
        <v>415.68200000000002</v>
      </c>
      <c r="BY16" s="9">
        <v>146.82</v>
      </c>
      <c r="BZ16" s="9">
        <v>268.863</v>
      </c>
      <c r="CA16" s="9">
        <v>245.267</v>
      </c>
      <c r="CB16" s="9">
        <v>105.45099999999999</v>
      </c>
      <c r="CC16" s="9">
        <v>139.816</v>
      </c>
      <c r="CD16" s="9">
        <v>419.37400000000002</v>
      </c>
      <c r="CE16" s="9">
        <v>171.976</v>
      </c>
      <c r="CF16" s="9">
        <v>247.398</v>
      </c>
      <c r="CG16" s="9">
        <v>377.42</v>
      </c>
      <c r="CH16" s="9">
        <v>137.62200000000001</v>
      </c>
      <c r="CI16" s="9">
        <v>239.798</v>
      </c>
      <c r="CJ16" s="9">
        <v>1161.576</v>
      </c>
      <c r="CK16" s="9">
        <v>605.07299999999998</v>
      </c>
      <c r="CL16" s="9">
        <v>556.50300000000004</v>
      </c>
      <c r="CM16" s="9">
        <v>4707.2969999999996</v>
      </c>
      <c r="CN16" s="9">
        <v>2512.623</v>
      </c>
      <c r="CO16" s="9">
        <v>2194.6729999999998</v>
      </c>
      <c r="CP16" s="9">
        <v>1043.952</v>
      </c>
      <c r="CQ16" s="9">
        <v>537.72</v>
      </c>
      <c r="CR16" s="9">
        <v>506.23200000000003</v>
      </c>
      <c r="CS16" s="9">
        <v>3993.6480000000001</v>
      </c>
      <c r="CT16" s="9">
        <v>2043.317</v>
      </c>
      <c r="CU16" s="9">
        <v>1950.3309999999999</v>
      </c>
      <c r="CV16" s="9">
        <v>529.63300000000004</v>
      </c>
      <c r="CW16" s="9">
        <v>276.11700000000002</v>
      </c>
      <c r="CX16" s="9">
        <v>253.51599999999999</v>
      </c>
      <c r="CY16" s="9">
        <v>6185.2820000000002</v>
      </c>
      <c r="CZ16" s="9">
        <v>3241.7159999999999</v>
      </c>
      <c r="DA16" s="9">
        <v>2943.5659999999998</v>
      </c>
      <c r="DB16" s="9">
        <v>5574.9560000000001</v>
      </c>
      <c r="DC16" s="9">
        <v>2958.8670000000002</v>
      </c>
      <c r="DD16" s="9">
        <v>2616.0889999999999</v>
      </c>
      <c r="DE16" s="9">
        <v>5287.76</v>
      </c>
      <c r="DF16" s="9">
        <v>2846.4690000000001</v>
      </c>
      <c r="DG16" s="9">
        <v>2441.2910000000002</v>
      </c>
      <c r="DH16" s="9">
        <v>1463.316</v>
      </c>
      <c r="DI16" s="9">
        <v>747.04</v>
      </c>
      <c r="DJ16" s="9">
        <v>716.27599999999995</v>
      </c>
      <c r="DK16" s="9">
        <v>895.25900000000001</v>
      </c>
      <c r="DL16" s="9">
        <v>457.416</v>
      </c>
      <c r="DM16" s="9">
        <v>437.84300000000002</v>
      </c>
      <c r="DN16" s="9">
        <v>578.85</v>
      </c>
      <c r="DO16" s="9">
        <v>333.39600000000002</v>
      </c>
      <c r="DP16" s="9">
        <v>245.45400000000001</v>
      </c>
      <c r="DQ16" s="9">
        <v>240.98699999999999</v>
      </c>
      <c r="DR16" s="9">
        <v>124.804</v>
      </c>
      <c r="DS16" s="9">
        <v>116.18300000000001</v>
      </c>
      <c r="DT16" s="9">
        <v>1031.405</v>
      </c>
      <c r="DU16" s="9">
        <v>290.31700000000001</v>
      </c>
      <c r="DV16" s="9">
        <v>741.08799999999997</v>
      </c>
      <c r="DW16" s="9">
        <v>533.95899999999995</v>
      </c>
      <c r="DX16" s="9">
        <v>126.61</v>
      </c>
      <c r="DY16" s="9">
        <v>407.34800000000001</v>
      </c>
      <c r="DZ16" s="9">
        <v>138.59899999999999</v>
      </c>
      <c r="EA16" s="9">
        <v>48.253</v>
      </c>
      <c r="EB16" s="9">
        <v>90.346000000000004</v>
      </c>
      <c r="EC16" s="9">
        <v>450.483</v>
      </c>
      <c r="ED16" s="9">
        <v>107.098</v>
      </c>
      <c r="EE16" s="9">
        <v>343.38499999999999</v>
      </c>
      <c r="EF16" s="9">
        <v>107.511</v>
      </c>
      <c r="EG16" s="9">
        <v>28.116</v>
      </c>
      <c r="EH16" s="9">
        <v>79.394999999999996</v>
      </c>
      <c r="EI16" s="9">
        <v>314.02800000000002</v>
      </c>
      <c r="EJ16" s="9">
        <v>67.031000000000006</v>
      </c>
      <c r="EK16" s="9">
        <v>246.99700000000001</v>
      </c>
      <c r="EL16" s="9">
        <v>21.548999999999999</v>
      </c>
      <c r="EM16" s="9">
        <v>5.718</v>
      </c>
      <c r="EN16" s="9">
        <v>15.831</v>
      </c>
      <c r="EO16" s="9">
        <v>86.102999999999994</v>
      </c>
      <c r="EP16" s="9">
        <v>21.07</v>
      </c>
      <c r="EQ16" s="9">
        <v>65.033000000000001</v>
      </c>
      <c r="ER16" s="9">
        <v>203.49</v>
      </c>
      <c r="ES16" s="9">
        <v>13.726000000000001</v>
      </c>
      <c r="ET16" s="9">
        <v>189.76300000000001</v>
      </c>
      <c r="EU16" s="9">
        <v>688.71299999999997</v>
      </c>
      <c r="EV16" s="9">
        <v>189.001</v>
      </c>
      <c r="EW16" s="9">
        <v>499.71199999999999</v>
      </c>
      <c r="EX16" s="9">
        <v>777.57299999999998</v>
      </c>
      <c r="EY16" s="9">
        <v>252.97200000000001</v>
      </c>
      <c r="EZ16" s="9">
        <v>524.601</v>
      </c>
      <c r="FA16" s="9">
        <v>148.875</v>
      </c>
      <c r="FB16" s="9">
        <v>49.405000000000001</v>
      </c>
      <c r="FC16" s="9">
        <v>99.47</v>
      </c>
      <c r="FD16" s="9">
        <v>628.69799999999998</v>
      </c>
      <c r="FE16" s="9">
        <v>203.56700000000001</v>
      </c>
      <c r="FF16" s="9">
        <v>425.13099999999997</v>
      </c>
      <c r="FG16" s="9">
        <v>6017.7479999999996</v>
      </c>
      <c r="FH16" s="9">
        <v>3167.1010000000001</v>
      </c>
      <c r="FI16" s="9">
        <v>2850.6460000000002</v>
      </c>
      <c r="FJ16" s="9">
        <v>1123.5170000000001</v>
      </c>
      <c r="FK16" s="9">
        <v>365.71499999999997</v>
      </c>
      <c r="FL16" s="9">
        <v>757.80100000000004</v>
      </c>
      <c r="FM16" s="9">
        <v>402.13900000000001</v>
      </c>
      <c r="FN16" s="9">
        <v>102.03</v>
      </c>
      <c r="FO16" s="9">
        <v>300.108</v>
      </c>
      <c r="FP16" s="9">
        <v>6184.875</v>
      </c>
      <c r="FQ16" s="9">
        <v>3028.0219999999999</v>
      </c>
      <c r="FR16" s="9">
        <v>3156.8530000000001</v>
      </c>
      <c r="FS16" s="9">
        <v>4556.0050000000001</v>
      </c>
      <c r="FT16" s="9">
        <v>2390.8040000000001</v>
      </c>
      <c r="FU16" s="9">
        <v>2165.201</v>
      </c>
      <c r="FV16" s="9">
        <v>509.34500000000003</v>
      </c>
      <c r="FW16" s="9">
        <v>245.82599999999999</v>
      </c>
      <c r="FX16" s="9">
        <v>263.51900000000001</v>
      </c>
      <c r="FY16" s="9">
        <v>312.66899999999998</v>
      </c>
      <c r="FZ16" s="9">
        <v>103.157</v>
      </c>
      <c r="GA16" s="9">
        <v>209.512</v>
      </c>
      <c r="GB16" s="9">
        <v>166.334</v>
      </c>
      <c r="GC16" s="9">
        <v>68.093000000000004</v>
      </c>
      <c r="GD16" s="9">
        <v>98.24</v>
      </c>
      <c r="GE16" s="9">
        <v>342.505</v>
      </c>
      <c r="GF16" s="9">
        <v>129.82</v>
      </c>
      <c r="GG16" s="9">
        <v>212.685</v>
      </c>
      <c r="GH16" s="9">
        <v>301.54300000000001</v>
      </c>
      <c r="GI16" s="9">
        <v>98.938999999999993</v>
      </c>
      <c r="GJ16" s="9">
        <v>202.60400000000001</v>
      </c>
      <c r="GK16" s="9">
        <v>453.44600000000003</v>
      </c>
      <c r="GL16" s="9">
        <v>233.62299999999999</v>
      </c>
      <c r="GM16" s="9">
        <v>219.82300000000001</v>
      </c>
      <c r="GN16" s="9">
        <v>4102.5590000000002</v>
      </c>
      <c r="GO16" s="9">
        <v>2157.181</v>
      </c>
      <c r="GP16" s="9">
        <v>1945.3779999999999</v>
      </c>
      <c r="GQ16" s="9">
        <v>405.31299999999999</v>
      </c>
      <c r="GR16" s="9">
        <v>206.447</v>
      </c>
      <c r="GS16" s="9">
        <v>198.86500000000001</v>
      </c>
      <c r="GT16" s="9">
        <v>3149.2350000000001</v>
      </c>
      <c r="GU16" s="9">
        <v>1544.0909999999999</v>
      </c>
      <c r="GV16" s="9">
        <v>1605.144</v>
      </c>
      <c r="GW16" s="9">
        <v>313.3</v>
      </c>
      <c r="GX16" s="9">
        <v>155.50800000000001</v>
      </c>
      <c r="GY16" s="9">
        <v>157.792</v>
      </c>
      <c r="GZ16" s="9">
        <v>4789.8320000000003</v>
      </c>
      <c r="HA16" s="9">
        <v>2501.5419999999999</v>
      </c>
      <c r="HB16" s="9">
        <v>2288.29</v>
      </c>
      <c r="HC16" s="9">
        <v>4566.7</v>
      </c>
      <c r="HD16" s="9">
        <v>2394.4270000000001</v>
      </c>
      <c r="HE16" s="9">
        <v>2172.2719999999999</v>
      </c>
      <c r="HF16" s="9">
        <v>4327.0550000000003</v>
      </c>
      <c r="HG16" s="9">
        <v>2280.1779999999999</v>
      </c>
      <c r="HH16" s="9">
        <v>2046.877</v>
      </c>
      <c r="HI16" s="9">
        <v>902.495</v>
      </c>
      <c r="HJ16" s="9">
        <v>446.19799999999998</v>
      </c>
      <c r="HK16" s="9">
        <v>456.29700000000003</v>
      </c>
      <c r="HL16" s="9">
        <v>452.41800000000001</v>
      </c>
      <c r="HM16" s="9">
        <v>233.44499999999999</v>
      </c>
      <c r="HN16" s="9">
        <v>218.97300000000001</v>
      </c>
      <c r="HO16" s="9">
        <v>218.59100000000001</v>
      </c>
      <c r="HP16" s="9">
        <v>122.70699999999999</v>
      </c>
      <c r="HQ16" s="9">
        <v>95.884</v>
      </c>
      <c r="HR16" s="9">
        <v>170.48500000000001</v>
      </c>
      <c r="HS16" s="9">
        <v>87.515000000000001</v>
      </c>
      <c r="HT16" s="9">
        <v>82.97</v>
      </c>
      <c r="HU16" s="9">
        <v>1458.385</v>
      </c>
      <c r="HV16" s="9">
        <v>549.70299999999997</v>
      </c>
      <c r="HW16" s="9">
        <v>908.68200000000002</v>
      </c>
      <c r="HX16" s="9">
        <v>308.85300000000001</v>
      </c>
      <c r="HY16" s="9">
        <v>115.93300000000001</v>
      </c>
      <c r="HZ16" s="9">
        <v>192.92</v>
      </c>
      <c r="IA16" s="9">
        <v>104.143</v>
      </c>
      <c r="IB16" s="9">
        <v>42.600999999999999</v>
      </c>
      <c r="IC16" s="9">
        <v>61.542000000000002</v>
      </c>
      <c r="ID16" s="9">
        <v>255.17099999999999</v>
      </c>
      <c r="IE16" s="9">
        <v>99.197000000000003</v>
      </c>
      <c r="IF16" s="9">
        <v>155.97499999999999</v>
      </c>
      <c r="IG16" s="9">
        <v>50.686999999999998</v>
      </c>
      <c r="IH16" s="9">
        <v>24.681999999999999</v>
      </c>
      <c r="II16" s="9">
        <v>26.004999999999999</v>
      </c>
      <c r="IJ16" s="9">
        <v>186.71299999999999</v>
      </c>
      <c r="IK16" s="9">
        <v>66.945999999999998</v>
      </c>
      <c r="IL16" s="9">
        <v>119.767</v>
      </c>
      <c r="IM16" s="9">
        <v>27.805</v>
      </c>
      <c r="IN16" s="9">
        <v>9.8889999999999993</v>
      </c>
      <c r="IO16" s="9">
        <v>17.916</v>
      </c>
      <c r="IP16" s="9">
        <v>58.954000000000001</v>
      </c>
      <c r="IQ16" s="9">
        <v>19.216000000000001</v>
      </c>
    </row>
    <row r="17" spans="1:251">
      <c r="A17" s="10">
        <v>44228</v>
      </c>
      <c r="B17" s="9">
        <v>746.20299999999997</v>
      </c>
      <c r="C17" s="9">
        <v>763.54499999999996</v>
      </c>
      <c r="D17" s="9">
        <v>1365.3420000000001</v>
      </c>
      <c r="E17" s="9">
        <v>677.91600000000005</v>
      </c>
      <c r="F17" s="9">
        <v>687.42600000000004</v>
      </c>
      <c r="G17" s="9">
        <v>659.23800000000006</v>
      </c>
      <c r="H17" s="9">
        <v>312.54000000000002</v>
      </c>
      <c r="I17" s="9">
        <v>346.69799999999998</v>
      </c>
      <c r="J17" s="9">
        <v>446.64100000000002</v>
      </c>
      <c r="K17" s="9">
        <v>226.61199999999999</v>
      </c>
      <c r="L17" s="9">
        <v>220.029</v>
      </c>
      <c r="M17" s="9">
        <v>243.26</v>
      </c>
      <c r="N17" s="9">
        <v>121.596</v>
      </c>
      <c r="O17" s="9">
        <v>121.664</v>
      </c>
      <c r="P17" s="9">
        <v>281.41000000000003</v>
      </c>
      <c r="Q17" s="9">
        <v>163.63399999999999</v>
      </c>
      <c r="R17" s="9">
        <v>117.776</v>
      </c>
      <c r="S17" s="9">
        <v>922.87800000000004</v>
      </c>
      <c r="T17" s="9">
        <v>483.43599999999998</v>
      </c>
      <c r="U17" s="9">
        <v>439.44299999999998</v>
      </c>
      <c r="V17" s="9">
        <v>378.80500000000001</v>
      </c>
      <c r="W17" s="9">
        <v>205.69499999999999</v>
      </c>
      <c r="X17" s="9">
        <v>173.10900000000001</v>
      </c>
      <c r="Y17" s="9">
        <v>132.39400000000001</v>
      </c>
      <c r="Z17" s="9">
        <v>72.784000000000006</v>
      </c>
      <c r="AA17" s="9">
        <v>59.61</v>
      </c>
      <c r="AB17" s="9">
        <v>328.15899999999999</v>
      </c>
      <c r="AC17" s="9">
        <v>177.6</v>
      </c>
      <c r="AD17" s="9">
        <v>150.56</v>
      </c>
      <c r="AE17" s="9">
        <v>40.36</v>
      </c>
      <c r="AF17" s="9">
        <v>23.253</v>
      </c>
      <c r="AG17" s="9">
        <v>17.106000000000002</v>
      </c>
      <c r="AH17" s="9">
        <v>266.56</v>
      </c>
      <c r="AI17" s="9">
        <v>144.62100000000001</v>
      </c>
      <c r="AJ17" s="9">
        <v>121.93899999999999</v>
      </c>
      <c r="AK17" s="9">
        <v>19.571999999999999</v>
      </c>
      <c r="AL17" s="9">
        <v>12.955</v>
      </c>
      <c r="AM17" s="9">
        <v>6.617</v>
      </c>
      <c r="AN17" s="9">
        <v>51.317999999999998</v>
      </c>
      <c r="AO17" s="9">
        <v>28.096</v>
      </c>
      <c r="AP17" s="9">
        <v>23.222000000000001</v>
      </c>
      <c r="AQ17" s="9">
        <v>14.544</v>
      </c>
      <c r="AR17" s="9">
        <v>1.6970000000000001</v>
      </c>
      <c r="AS17" s="9">
        <v>12.846</v>
      </c>
      <c r="AT17" s="9">
        <v>255.07599999999999</v>
      </c>
      <c r="AU17" s="9">
        <v>118.845</v>
      </c>
      <c r="AV17" s="9">
        <v>136.23099999999999</v>
      </c>
      <c r="AW17" s="9">
        <v>660.88699999999994</v>
      </c>
      <c r="AX17" s="9">
        <v>369.32900000000001</v>
      </c>
      <c r="AY17" s="9">
        <v>291.55799999999999</v>
      </c>
      <c r="AZ17" s="9">
        <v>86.522000000000006</v>
      </c>
      <c r="BA17" s="9">
        <v>49.454000000000001</v>
      </c>
      <c r="BB17" s="9">
        <v>37.067999999999998</v>
      </c>
      <c r="BC17" s="9">
        <v>574.36400000000003</v>
      </c>
      <c r="BD17" s="9">
        <v>319.875</v>
      </c>
      <c r="BE17" s="9">
        <v>254.489</v>
      </c>
      <c r="BF17" s="9">
        <v>1938.604</v>
      </c>
      <c r="BG17" s="9">
        <v>974.98199999999997</v>
      </c>
      <c r="BH17" s="9">
        <v>963.62199999999996</v>
      </c>
      <c r="BI17" s="9">
        <v>1117.7650000000001</v>
      </c>
      <c r="BJ17" s="9">
        <v>597.61500000000001</v>
      </c>
      <c r="BK17" s="9">
        <v>520.15</v>
      </c>
      <c r="BL17" s="9">
        <v>322.90199999999999</v>
      </c>
      <c r="BM17" s="9">
        <v>175.922</v>
      </c>
      <c r="BN17" s="9">
        <v>146.97999999999999</v>
      </c>
      <c r="BO17" s="9">
        <v>7137.9610000000002</v>
      </c>
      <c r="BP17" s="9">
        <v>3533.252</v>
      </c>
      <c r="BQ17" s="9">
        <v>3604.7089999999998</v>
      </c>
      <c r="BR17" s="9">
        <v>5862.2139999999999</v>
      </c>
      <c r="BS17" s="9">
        <v>3108.2820000000002</v>
      </c>
      <c r="BT17" s="9">
        <v>2753.9319999999998</v>
      </c>
      <c r="BU17" s="9">
        <v>713.38400000000001</v>
      </c>
      <c r="BV17" s="9">
        <v>392.71</v>
      </c>
      <c r="BW17" s="9">
        <v>320.67500000000001</v>
      </c>
      <c r="BX17" s="9">
        <v>383.57100000000003</v>
      </c>
      <c r="BY17" s="9">
        <v>134.619</v>
      </c>
      <c r="BZ17" s="9">
        <v>248.952</v>
      </c>
      <c r="CA17" s="9">
        <v>240.68199999999999</v>
      </c>
      <c r="CB17" s="9">
        <v>110.044</v>
      </c>
      <c r="CC17" s="9">
        <v>130.637</v>
      </c>
      <c r="CD17" s="9">
        <v>419.65199999999999</v>
      </c>
      <c r="CE17" s="9">
        <v>174.524</v>
      </c>
      <c r="CF17" s="9">
        <v>245.12899999999999</v>
      </c>
      <c r="CG17" s="9">
        <v>354.15699999999998</v>
      </c>
      <c r="CH17" s="9">
        <v>129.85</v>
      </c>
      <c r="CI17" s="9">
        <v>224.30699999999999</v>
      </c>
      <c r="CJ17" s="9">
        <v>1051.8589999999999</v>
      </c>
      <c r="CK17" s="9">
        <v>533.75400000000002</v>
      </c>
      <c r="CL17" s="9">
        <v>518.10500000000002</v>
      </c>
      <c r="CM17" s="9">
        <v>4810.3549999999996</v>
      </c>
      <c r="CN17" s="9">
        <v>2574.527</v>
      </c>
      <c r="CO17" s="9">
        <v>2235.828</v>
      </c>
      <c r="CP17" s="9">
        <v>948.90599999999995</v>
      </c>
      <c r="CQ17" s="9">
        <v>475.916</v>
      </c>
      <c r="CR17" s="9">
        <v>472.99</v>
      </c>
      <c r="CS17" s="9">
        <v>4110.3559999999998</v>
      </c>
      <c r="CT17" s="9">
        <v>2140.5430000000001</v>
      </c>
      <c r="CU17" s="9">
        <v>1969.8119999999999</v>
      </c>
      <c r="CV17" s="9">
        <v>513.08100000000002</v>
      </c>
      <c r="CW17" s="9">
        <v>249.15700000000001</v>
      </c>
      <c r="CX17" s="9">
        <v>263.92399999999998</v>
      </c>
      <c r="CY17" s="9">
        <v>6178.0929999999998</v>
      </c>
      <c r="CZ17" s="9">
        <v>3227.47</v>
      </c>
      <c r="DA17" s="9">
        <v>2950.623</v>
      </c>
      <c r="DB17" s="9">
        <v>5624.1319999999996</v>
      </c>
      <c r="DC17" s="9">
        <v>2968.5479999999998</v>
      </c>
      <c r="DD17" s="9">
        <v>2655.5839999999998</v>
      </c>
      <c r="DE17" s="9">
        <v>5310.8389999999999</v>
      </c>
      <c r="DF17" s="9">
        <v>2840.6439999999998</v>
      </c>
      <c r="DG17" s="9">
        <v>2470.1950000000002</v>
      </c>
      <c r="DH17" s="9">
        <v>1366.09</v>
      </c>
      <c r="DI17" s="9">
        <v>651.19399999999996</v>
      </c>
      <c r="DJ17" s="9">
        <v>714.89499999999998</v>
      </c>
      <c r="DK17" s="9">
        <v>814.05</v>
      </c>
      <c r="DL17" s="9">
        <v>387.42700000000002</v>
      </c>
      <c r="DM17" s="9">
        <v>426.62299999999999</v>
      </c>
      <c r="DN17" s="9">
        <v>498.17</v>
      </c>
      <c r="DO17" s="9">
        <v>268.238</v>
      </c>
      <c r="DP17" s="9">
        <v>229.93299999999999</v>
      </c>
      <c r="DQ17" s="9">
        <v>297.57</v>
      </c>
      <c r="DR17" s="9">
        <v>163.21100000000001</v>
      </c>
      <c r="DS17" s="9">
        <v>134.36000000000001</v>
      </c>
      <c r="DT17" s="9">
        <v>978.17700000000002</v>
      </c>
      <c r="DU17" s="9">
        <v>261.76</v>
      </c>
      <c r="DV17" s="9">
        <v>716.41800000000001</v>
      </c>
      <c r="DW17" s="9">
        <v>507.36799999999999</v>
      </c>
      <c r="DX17" s="9">
        <v>111.12</v>
      </c>
      <c r="DY17" s="9">
        <v>396.24799999999999</v>
      </c>
      <c r="DZ17" s="9">
        <v>151.11099999999999</v>
      </c>
      <c r="EA17" s="9">
        <v>47.155999999999999</v>
      </c>
      <c r="EB17" s="9">
        <v>103.955</v>
      </c>
      <c r="EC17" s="9">
        <v>419.286</v>
      </c>
      <c r="ED17" s="9">
        <v>94.715999999999994</v>
      </c>
      <c r="EE17" s="9">
        <v>324.57</v>
      </c>
      <c r="EF17" s="9">
        <v>107.20699999999999</v>
      </c>
      <c r="EG17" s="9">
        <v>24.675000000000001</v>
      </c>
      <c r="EH17" s="9">
        <v>82.531000000000006</v>
      </c>
      <c r="EI17" s="9">
        <v>277.58999999999997</v>
      </c>
      <c r="EJ17" s="9">
        <v>58.350999999999999</v>
      </c>
      <c r="EK17" s="9">
        <v>219.239</v>
      </c>
      <c r="EL17" s="9">
        <v>18.738</v>
      </c>
      <c r="EM17" s="9">
        <v>4.28</v>
      </c>
      <c r="EN17" s="9">
        <v>14.458</v>
      </c>
      <c r="EO17" s="9">
        <v>90.072000000000003</v>
      </c>
      <c r="EP17" s="9">
        <v>17.033999999999999</v>
      </c>
      <c r="EQ17" s="9">
        <v>73.037999999999997</v>
      </c>
      <c r="ER17" s="9">
        <v>186.208</v>
      </c>
      <c r="ES17" s="9">
        <v>10.384</v>
      </c>
      <c r="ET17" s="9">
        <v>175.82400000000001</v>
      </c>
      <c r="EU17" s="9">
        <v>673.68100000000004</v>
      </c>
      <c r="EV17" s="9">
        <v>174.19399999999999</v>
      </c>
      <c r="EW17" s="9">
        <v>499.48700000000002</v>
      </c>
      <c r="EX17" s="9">
        <v>806.928</v>
      </c>
      <c r="EY17" s="9">
        <v>274.96100000000001</v>
      </c>
      <c r="EZ17" s="9">
        <v>531.96699999999998</v>
      </c>
      <c r="FA17" s="9">
        <v>147.798</v>
      </c>
      <c r="FB17" s="9">
        <v>45.103999999999999</v>
      </c>
      <c r="FC17" s="9">
        <v>102.694</v>
      </c>
      <c r="FD17" s="9">
        <v>659.13</v>
      </c>
      <c r="FE17" s="9">
        <v>229.857</v>
      </c>
      <c r="FF17" s="9">
        <v>429.27300000000002</v>
      </c>
      <c r="FG17" s="9">
        <v>6010.0119999999997</v>
      </c>
      <c r="FH17" s="9">
        <v>3153.386</v>
      </c>
      <c r="FI17" s="9">
        <v>2856.6260000000002</v>
      </c>
      <c r="FJ17" s="9">
        <v>1127.9490000000001</v>
      </c>
      <c r="FK17" s="9">
        <v>379.86599999999999</v>
      </c>
      <c r="FL17" s="9">
        <v>748.08299999999997</v>
      </c>
      <c r="FM17" s="9">
        <v>371.61500000000001</v>
      </c>
      <c r="FN17" s="9">
        <v>87.863</v>
      </c>
      <c r="FO17" s="9">
        <v>283.75200000000001</v>
      </c>
      <c r="FP17" s="9">
        <v>6215.5</v>
      </c>
      <c r="FQ17" s="9">
        <v>3045.8220000000001</v>
      </c>
      <c r="FR17" s="9">
        <v>3169.6790000000001</v>
      </c>
      <c r="FS17" s="9">
        <v>4568.7849999999999</v>
      </c>
      <c r="FT17" s="9">
        <v>2381.154</v>
      </c>
      <c r="FU17" s="9">
        <v>2187.6309999999999</v>
      </c>
      <c r="FV17" s="9">
        <v>453.35899999999998</v>
      </c>
      <c r="FW17" s="9">
        <v>237.779</v>
      </c>
      <c r="FX17" s="9">
        <v>215.58</v>
      </c>
      <c r="FY17" s="9">
        <v>273.50099999999998</v>
      </c>
      <c r="FZ17" s="9">
        <v>102.982</v>
      </c>
      <c r="GA17" s="9">
        <v>170.51900000000001</v>
      </c>
      <c r="GB17" s="9">
        <v>150.58699999999999</v>
      </c>
      <c r="GC17" s="9">
        <v>73.945999999999998</v>
      </c>
      <c r="GD17" s="9">
        <v>76.641000000000005</v>
      </c>
      <c r="GE17" s="9">
        <v>318.512</v>
      </c>
      <c r="GF17" s="9">
        <v>139.71</v>
      </c>
      <c r="GG17" s="9">
        <v>178.80199999999999</v>
      </c>
      <c r="GH17" s="9">
        <v>258.59100000000001</v>
      </c>
      <c r="GI17" s="9">
        <v>97.936999999999998</v>
      </c>
      <c r="GJ17" s="9">
        <v>160.654</v>
      </c>
      <c r="GK17" s="9">
        <v>455.339</v>
      </c>
      <c r="GL17" s="9">
        <v>233.23099999999999</v>
      </c>
      <c r="GM17" s="9">
        <v>222.108</v>
      </c>
      <c r="GN17" s="9">
        <v>4113.4459999999999</v>
      </c>
      <c r="GO17" s="9">
        <v>2147.9229999999998</v>
      </c>
      <c r="GP17" s="9">
        <v>1965.5219999999999</v>
      </c>
      <c r="GQ17" s="9">
        <v>403.27800000000002</v>
      </c>
      <c r="GR17" s="9">
        <v>203.179</v>
      </c>
      <c r="GS17" s="9">
        <v>200.09899999999999</v>
      </c>
      <c r="GT17" s="9">
        <v>3146.038</v>
      </c>
      <c r="GU17" s="9">
        <v>1523.192</v>
      </c>
      <c r="GV17" s="9">
        <v>1622.846</v>
      </c>
      <c r="GW17" s="9">
        <v>300.76499999999999</v>
      </c>
      <c r="GX17" s="9">
        <v>147.88200000000001</v>
      </c>
      <c r="GY17" s="9">
        <v>152.88200000000001</v>
      </c>
      <c r="GZ17" s="9">
        <v>4798.2359999999999</v>
      </c>
      <c r="HA17" s="9">
        <v>2485.0590000000002</v>
      </c>
      <c r="HB17" s="9">
        <v>2313.1770000000001</v>
      </c>
      <c r="HC17" s="9">
        <v>4593.799</v>
      </c>
      <c r="HD17" s="9">
        <v>2383.5169999999998</v>
      </c>
      <c r="HE17" s="9">
        <v>2210.2820000000002</v>
      </c>
      <c r="HF17" s="9">
        <v>4342.0609999999997</v>
      </c>
      <c r="HG17" s="9">
        <v>2262.732</v>
      </c>
      <c r="HH17" s="9">
        <v>2079.3290000000002</v>
      </c>
      <c r="HI17" s="9">
        <v>901.69399999999996</v>
      </c>
      <c r="HJ17" s="9">
        <v>420.94900000000001</v>
      </c>
      <c r="HK17" s="9">
        <v>480.74400000000003</v>
      </c>
      <c r="HL17" s="9">
        <v>452.596</v>
      </c>
      <c r="HM17" s="9">
        <v>218.559</v>
      </c>
      <c r="HN17" s="9">
        <v>234.03700000000001</v>
      </c>
      <c r="HO17" s="9">
        <v>223.14400000000001</v>
      </c>
      <c r="HP17" s="9">
        <v>114.654</v>
      </c>
      <c r="HQ17" s="9">
        <v>108.49</v>
      </c>
      <c r="HR17" s="9">
        <v>220.28299999999999</v>
      </c>
      <c r="HS17" s="9">
        <v>120.602</v>
      </c>
      <c r="HT17" s="9">
        <v>99.680999999999997</v>
      </c>
      <c r="HU17" s="9">
        <v>1426.432</v>
      </c>
      <c r="HV17" s="9">
        <v>544.06500000000005</v>
      </c>
      <c r="HW17" s="9">
        <v>882.36800000000005</v>
      </c>
      <c r="HX17" s="9">
        <v>348.28500000000003</v>
      </c>
      <c r="HY17" s="9">
        <v>124.16800000000001</v>
      </c>
      <c r="HZ17" s="9">
        <v>224.11600000000001</v>
      </c>
      <c r="IA17" s="9">
        <v>102.526</v>
      </c>
      <c r="IB17" s="9">
        <v>40.191000000000003</v>
      </c>
      <c r="IC17" s="9">
        <v>62.334000000000003</v>
      </c>
      <c r="ID17" s="9">
        <v>291.303</v>
      </c>
      <c r="IE17" s="9">
        <v>107.224</v>
      </c>
      <c r="IF17" s="9">
        <v>184.07900000000001</v>
      </c>
      <c r="IG17" s="9">
        <v>55.319000000000003</v>
      </c>
      <c r="IH17" s="9">
        <v>26.116</v>
      </c>
      <c r="II17" s="9">
        <v>29.202999999999999</v>
      </c>
      <c r="IJ17" s="9">
        <v>218.92500000000001</v>
      </c>
      <c r="IK17" s="9">
        <v>77.863</v>
      </c>
      <c r="IL17" s="9">
        <v>141.06200000000001</v>
      </c>
      <c r="IM17" s="9">
        <v>43.082999999999998</v>
      </c>
      <c r="IN17" s="9">
        <v>18.096</v>
      </c>
      <c r="IO17" s="9">
        <v>24.986999999999998</v>
      </c>
      <c r="IP17" s="9">
        <v>60.332000000000001</v>
      </c>
      <c r="IQ17" s="9">
        <v>19.808</v>
      </c>
    </row>
    <row r="18" spans="1:251">
      <c r="A18" s="10">
        <v>44593</v>
      </c>
      <c r="B18" s="9">
        <v>782.98199999999997</v>
      </c>
      <c r="C18" s="9">
        <v>769.452</v>
      </c>
      <c r="D18" s="9">
        <v>1418.71</v>
      </c>
      <c r="E18" s="9">
        <v>713.49599999999998</v>
      </c>
      <c r="F18" s="9">
        <v>705.21500000000003</v>
      </c>
      <c r="G18" s="9">
        <v>776.08399999999995</v>
      </c>
      <c r="H18" s="9">
        <v>366.73399999999998</v>
      </c>
      <c r="I18" s="9">
        <v>409.35</v>
      </c>
      <c r="J18" s="9">
        <v>532.32100000000003</v>
      </c>
      <c r="K18" s="9">
        <v>265.00700000000001</v>
      </c>
      <c r="L18" s="9">
        <v>267.31400000000002</v>
      </c>
      <c r="M18" s="9">
        <v>317.12</v>
      </c>
      <c r="N18" s="9">
        <v>145.20500000000001</v>
      </c>
      <c r="O18" s="9">
        <v>171.91499999999999</v>
      </c>
      <c r="P18" s="9">
        <v>199.77099999999999</v>
      </c>
      <c r="Q18" s="9">
        <v>117.066</v>
      </c>
      <c r="R18" s="9">
        <v>82.704999999999998</v>
      </c>
      <c r="S18" s="9">
        <v>876.42200000000003</v>
      </c>
      <c r="T18" s="9">
        <v>457.97</v>
      </c>
      <c r="U18" s="9">
        <v>418.45299999999997</v>
      </c>
      <c r="V18" s="9">
        <v>348.233</v>
      </c>
      <c r="W18" s="9">
        <v>180.369</v>
      </c>
      <c r="X18" s="9">
        <v>167.864</v>
      </c>
      <c r="Y18" s="9">
        <v>120.357</v>
      </c>
      <c r="Z18" s="9">
        <v>62.034999999999997</v>
      </c>
      <c r="AA18" s="9">
        <v>58.322000000000003</v>
      </c>
      <c r="AB18" s="9">
        <v>299.78199999999998</v>
      </c>
      <c r="AC18" s="9">
        <v>157.99299999999999</v>
      </c>
      <c r="AD18" s="9">
        <v>141.78899999999999</v>
      </c>
      <c r="AE18" s="9">
        <v>50.500999999999998</v>
      </c>
      <c r="AF18" s="9">
        <v>26.042000000000002</v>
      </c>
      <c r="AG18" s="9">
        <v>24.459</v>
      </c>
      <c r="AH18" s="9">
        <v>227.88200000000001</v>
      </c>
      <c r="AI18" s="9">
        <v>120.806</v>
      </c>
      <c r="AJ18" s="9">
        <v>107.07599999999999</v>
      </c>
      <c r="AK18" s="9">
        <v>11.936999999999999</v>
      </c>
      <c r="AL18" s="9">
        <v>4.1500000000000004</v>
      </c>
      <c r="AM18" s="9">
        <v>7.7880000000000003</v>
      </c>
      <c r="AN18" s="9">
        <v>50.762</v>
      </c>
      <c r="AO18" s="9">
        <v>23.556999999999999</v>
      </c>
      <c r="AP18" s="9">
        <v>27.206</v>
      </c>
      <c r="AQ18" s="9">
        <v>8.2330000000000005</v>
      </c>
      <c r="AR18" s="9">
        <v>0.57699999999999996</v>
      </c>
      <c r="AS18" s="9">
        <v>7.6550000000000002</v>
      </c>
      <c r="AT18" s="9">
        <v>263.00099999999998</v>
      </c>
      <c r="AU18" s="9">
        <v>131.249</v>
      </c>
      <c r="AV18" s="9">
        <v>131.751</v>
      </c>
      <c r="AW18" s="9">
        <v>550.31500000000005</v>
      </c>
      <c r="AX18" s="9">
        <v>298.61500000000001</v>
      </c>
      <c r="AY18" s="9">
        <v>251.7</v>
      </c>
      <c r="AZ18" s="9">
        <v>92.897000000000006</v>
      </c>
      <c r="BA18" s="9">
        <v>53.347000000000001</v>
      </c>
      <c r="BB18" s="9">
        <v>39.549999999999997</v>
      </c>
      <c r="BC18" s="9">
        <v>457.41800000000001</v>
      </c>
      <c r="BD18" s="9">
        <v>245.268</v>
      </c>
      <c r="BE18" s="9">
        <v>212.15</v>
      </c>
      <c r="BF18" s="9">
        <v>2088.7339999999999</v>
      </c>
      <c r="BG18" s="9">
        <v>1058.546</v>
      </c>
      <c r="BH18" s="9">
        <v>1030.1880000000001</v>
      </c>
      <c r="BI18" s="9">
        <v>983.29600000000005</v>
      </c>
      <c r="BJ18" s="9">
        <v>521.68799999999999</v>
      </c>
      <c r="BK18" s="9">
        <v>461.60700000000003</v>
      </c>
      <c r="BL18" s="9">
        <v>289.41300000000001</v>
      </c>
      <c r="BM18" s="9">
        <v>153.422</v>
      </c>
      <c r="BN18" s="9">
        <v>135.99100000000001</v>
      </c>
      <c r="BO18" s="9">
        <v>7179.3540000000003</v>
      </c>
      <c r="BP18" s="9">
        <v>3559.0340000000001</v>
      </c>
      <c r="BQ18" s="9">
        <v>3620.32</v>
      </c>
      <c r="BR18" s="9">
        <v>6016.8090000000002</v>
      </c>
      <c r="BS18" s="9">
        <v>3156.663</v>
      </c>
      <c r="BT18" s="9">
        <v>2860.1460000000002</v>
      </c>
      <c r="BU18" s="9">
        <v>632.28300000000002</v>
      </c>
      <c r="BV18" s="9">
        <v>341.238</v>
      </c>
      <c r="BW18" s="9">
        <v>291.04599999999999</v>
      </c>
      <c r="BX18" s="9">
        <v>333.25900000000001</v>
      </c>
      <c r="BY18" s="9">
        <v>122.39100000000001</v>
      </c>
      <c r="BZ18" s="9">
        <v>210.86699999999999</v>
      </c>
      <c r="CA18" s="9">
        <v>195.23599999999999</v>
      </c>
      <c r="CB18" s="9">
        <v>90.736000000000004</v>
      </c>
      <c r="CC18" s="9">
        <v>104.5</v>
      </c>
      <c r="CD18" s="9">
        <v>329.86700000000002</v>
      </c>
      <c r="CE18" s="9">
        <v>136.065</v>
      </c>
      <c r="CF18" s="9">
        <v>193.80199999999999</v>
      </c>
      <c r="CG18" s="9">
        <v>291.67099999999999</v>
      </c>
      <c r="CH18" s="9">
        <v>108.648</v>
      </c>
      <c r="CI18" s="9">
        <v>183.024</v>
      </c>
      <c r="CJ18" s="9">
        <v>1344.5740000000001</v>
      </c>
      <c r="CK18" s="9">
        <v>674.75800000000004</v>
      </c>
      <c r="CL18" s="9">
        <v>669.81600000000003</v>
      </c>
      <c r="CM18" s="9">
        <v>4672.2349999999997</v>
      </c>
      <c r="CN18" s="9">
        <v>2481.9050000000002</v>
      </c>
      <c r="CO18" s="9">
        <v>2190.33</v>
      </c>
      <c r="CP18" s="9">
        <v>1232.4960000000001</v>
      </c>
      <c r="CQ18" s="9">
        <v>615.42899999999997</v>
      </c>
      <c r="CR18" s="9">
        <v>617.06700000000001</v>
      </c>
      <c r="CS18" s="9">
        <v>3983.9839999999999</v>
      </c>
      <c r="CT18" s="9">
        <v>2033.693</v>
      </c>
      <c r="CU18" s="9">
        <v>1950.2909999999999</v>
      </c>
      <c r="CV18" s="9">
        <v>454.10500000000002</v>
      </c>
      <c r="CW18" s="9">
        <v>234.26300000000001</v>
      </c>
      <c r="CX18" s="9">
        <v>219.84100000000001</v>
      </c>
      <c r="CY18" s="9">
        <v>6314.3010000000004</v>
      </c>
      <c r="CZ18" s="9">
        <v>3270.9659999999999</v>
      </c>
      <c r="DA18" s="9">
        <v>3043.335</v>
      </c>
      <c r="DB18" s="9">
        <v>5607.1840000000002</v>
      </c>
      <c r="DC18" s="9">
        <v>2936.4119999999998</v>
      </c>
      <c r="DD18" s="9">
        <v>2670.7719999999999</v>
      </c>
      <c r="DE18" s="9">
        <v>5327.848</v>
      </c>
      <c r="DF18" s="9">
        <v>2826.7190000000001</v>
      </c>
      <c r="DG18" s="9">
        <v>2501.1289999999999</v>
      </c>
      <c r="DH18" s="9">
        <v>1549.027</v>
      </c>
      <c r="DI18" s="9">
        <v>748.45500000000004</v>
      </c>
      <c r="DJ18" s="9">
        <v>800.572</v>
      </c>
      <c r="DK18" s="9">
        <v>957.21699999999998</v>
      </c>
      <c r="DL18" s="9">
        <v>462.13600000000002</v>
      </c>
      <c r="DM18" s="9">
        <v>495.08100000000002</v>
      </c>
      <c r="DN18" s="9">
        <v>659.72500000000002</v>
      </c>
      <c r="DO18" s="9">
        <v>347.83300000000003</v>
      </c>
      <c r="DP18" s="9">
        <v>311.892</v>
      </c>
      <c r="DQ18" s="9">
        <v>205.90199999999999</v>
      </c>
      <c r="DR18" s="9">
        <v>103.00700000000001</v>
      </c>
      <c r="DS18" s="9">
        <v>102.895</v>
      </c>
      <c r="DT18" s="9">
        <v>956.64300000000003</v>
      </c>
      <c r="DU18" s="9">
        <v>299.36399999999998</v>
      </c>
      <c r="DV18" s="9">
        <v>657.279</v>
      </c>
      <c r="DW18" s="9">
        <v>469.81099999999998</v>
      </c>
      <c r="DX18" s="9">
        <v>123.91800000000001</v>
      </c>
      <c r="DY18" s="9">
        <v>345.89400000000001</v>
      </c>
      <c r="DZ18" s="9">
        <v>116.657</v>
      </c>
      <c r="EA18" s="9">
        <v>37.942999999999998</v>
      </c>
      <c r="EB18" s="9">
        <v>78.715000000000003</v>
      </c>
      <c r="EC18" s="9">
        <v>394.25700000000001</v>
      </c>
      <c r="ED18" s="9">
        <v>109.137</v>
      </c>
      <c r="EE18" s="9">
        <v>285.11900000000003</v>
      </c>
      <c r="EF18" s="9">
        <v>131.41999999999999</v>
      </c>
      <c r="EG18" s="9">
        <v>31.965</v>
      </c>
      <c r="EH18" s="9">
        <v>99.454999999999998</v>
      </c>
      <c r="EI18" s="9">
        <v>236.97200000000001</v>
      </c>
      <c r="EJ18" s="9">
        <v>70.08</v>
      </c>
      <c r="EK18" s="9">
        <v>166.892</v>
      </c>
      <c r="EL18" s="9">
        <v>19.285</v>
      </c>
      <c r="EM18" s="9">
        <v>7.64</v>
      </c>
      <c r="EN18" s="9">
        <v>11.645</v>
      </c>
      <c r="EO18" s="9">
        <v>80.817999999999998</v>
      </c>
      <c r="EP18" s="9">
        <v>18.350000000000001</v>
      </c>
      <c r="EQ18" s="9">
        <v>62.466999999999999</v>
      </c>
      <c r="ER18" s="9">
        <v>150.65299999999999</v>
      </c>
      <c r="ES18" s="9">
        <v>7.0880000000000001</v>
      </c>
      <c r="ET18" s="9">
        <v>143.565</v>
      </c>
      <c r="EU18" s="9">
        <v>651.20000000000005</v>
      </c>
      <c r="EV18" s="9">
        <v>201.76900000000001</v>
      </c>
      <c r="EW18" s="9">
        <v>449.43099999999998</v>
      </c>
      <c r="EX18" s="9">
        <v>680.976</v>
      </c>
      <c r="EY18" s="9">
        <v>230.494</v>
      </c>
      <c r="EZ18" s="9">
        <v>450.48200000000003</v>
      </c>
      <c r="FA18" s="9">
        <v>175.23699999999999</v>
      </c>
      <c r="FB18" s="9">
        <v>48.563000000000002</v>
      </c>
      <c r="FC18" s="9">
        <v>126.67400000000001</v>
      </c>
      <c r="FD18" s="9">
        <v>505.73899999999998</v>
      </c>
      <c r="FE18" s="9">
        <v>181.93100000000001</v>
      </c>
      <c r="FF18" s="9">
        <v>323.80799999999999</v>
      </c>
      <c r="FG18" s="9">
        <v>6192.0460000000003</v>
      </c>
      <c r="FH18" s="9">
        <v>3205.2260000000001</v>
      </c>
      <c r="FI18" s="9">
        <v>2986.82</v>
      </c>
      <c r="FJ18" s="9">
        <v>987.30799999999999</v>
      </c>
      <c r="FK18" s="9">
        <v>353.80799999999999</v>
      </c>
      <c r="FL18" s="9">
        <v>633.5</v>
      </c>
      <c r="FM18" s="9">
        <v>341.07100000000003</v>
      </c>
      <c r="FN18" s="9">
        <v>99.908000000000001</v>
      </c>
      <c r="FO18" s="9">
        <v>241.16300000000001</v>
      </c>
      <c r="FP18" s="9">
        <v>6240.8860000000004</v>
      </c>
      <c r="FQ18" s="9">
        <v>3064.239</v>
      </c>
      <c r="FR18" s="9">
        <v>3176.6460000000002</v>
      </c>
      <c r="FS18" s="9">
        <v>4732.5360000000001</v>
      </c>
      <c r="FT18" s="9">
        <v>2466.1790000000001</v>
      </c>
      <c r="FU18" s="9">
        <v>2266.357</v>
      </c>
      <c r="FV18" s="9">
        <v>367.101</v>
      </c>
      <c r="FW18" s="9">
        <v>182.56</v>
      </c>
      <c r="FX18" s="9">
        <v>184.541</v>
      </c>
      <c r="FY18" s="9">
        <v>212.18299999999999</v>
      </c>
      <c r="FZ18" s="9">
        <v>74.233000000000004</v>
      </c>
      <c r="GA18" s="9">
        <v>137.94999999999999</v>
      </c>
      <c r="GB18" s="9">
        <v>94.289000000000001</v>
      </c>
      <c r="GC18" s="9">
        <v>42.347999999999999</v>
      </c>
      <c r="GD18" s="9">
        <v>51.942</v>
      </c>
      <c r="GE18" s="9">
        <v>243.14599999999999</v>
      </c>
      <c r="GF18" s="9">
        <v>99.03</v>
      </c>
      <c r="GG18" s="9">
        <v>144.11600000000001</v>
      </c>
      <c r="GH18" s="9">
        <v>197.727</v>
      </c>
      <c r="GI18" s="9">
        <v>68.739000000000004</v>
      </c>
      <c r="GJ18" s="9">
        <v>128.988</v>
      </c>
      <c r="GK18" s="9">
        <v>573.41399999999999</v>
      </c>
      <c r="GL18" s="9">
        <v>276.88099999999997</v>
      </c>
      <c r="GM18" s="9">
        <v>296.53300000000002</v>
      </c>
      <c r="GN18" s="9">
        <v>4159.1229999999996</v>
      </c>
      <c r="GO18" s="9">
        <v>2189.2979999999998</v>
      </c>
      <c r="GP18" s="9">
        <v>1969.825</v>
      </c>
      <c r="GQ18" s="9">
        <v>519.55200000000002</v>
      </c>
      <c r="GR18" s="9">
        <v>245.708</v>
      </c>
      <c r="GS18" s="9">
        <v>273.84399999999999</v>
      </c>
      <c r="GT18" s="9">
        <v>3180.8620000000001</v>
      </c>
      <c r="GU18" s="9">
        <v>1552.7909999999999</v>
      </c>
      <c r="GV18" s="9">
        <v>1628.0709999999999</v>
      </c>
      <c r="GW18" s="9">
        <v>281.38799999999998</v>
      </c>
      <c r="GX18" s="9">
        <v>130.49700000000001</v>
      </c>
      <c r="GY18" s="9">
        <v>150.88999999999999</v>
      </c>
      <c r="GZ18" s="9">
        <v>4951.4669999999996</v>
      </c>
      <c r="HA18" s="9">
        <v>2563.502</v>
      </c>
      <c r="HB18" s="9">
        <v>2387.9650000000001</v>
      </c>
      <c r="HC18" s="9">
        <v>4667.6970000000001</v>
      </c>
      <c r="HD18" s="9">
        <v>2433.2840000000001</v>
      </c>
      <c r="HE18" s="9">
        <v>2234.413</v>
      </c>
      <c r="HF18" s="9">
        <v>4449.5820000000003</v>
      </c>
      <c r="HG18" s="9">
        <v>2331.7739999999999</v>
      </c>
      <c r="HH18" s="9">
        <v>2117.808</v>
      </c>
      <c r="HI18" s="9">
        <v>982.774</v>
      </c>
      <c r="HJ18" s="9">
        <v>455.45400000000001</v>
      </c>
      <c r="HK18" s="9">
        <v>527.32100000000003</v>
      </c>
      <c r="HL18" s="9">
        <v>507.44400000000002</v>
      </c>
      <c r="HM18" s="9">
        <v>243.84200000000001</v>
      </c>
      <c r="HN18" s="9">
        <v>263.60199999999998</v>
      </c>
      <c r="HO18" s="9">
        <v>288.51400000000001</v>
      </c>
      <c r="HP18" s="9">
        <v>146.51900000000001</v>
      </c>
      <c r="HQ18" s="9">
        <v>141.994</v>
      </c>
      <c r="HR18" s="9">
        <v>136.10599999999999</v>
      </c>
      <c r="HS18" s="9">
        <v>69.656000000000006</v>
      </c>
      <c r="HT18" s="9">
        <v>66.45</v>
      </c>
      <c r="HU18" s="9">
        <v>1372.2429999999999</v>
      </c>
      <c r="HV18" s="9">
        <v>528.404</v>
      </c>
      <c r="HW18" s="9">
        <v>843.83900000000006</v>
      </c>
      <c r="HX18" s="9">
        <v>285.101</v>
      </c>
      <c r="HY18" s="9">
        <v>113.116</v>
      </c>
      <c r="HZ18" s="9">
        <v>171.98500000000001</v>
      </c>
      <c r="IA18" s="9">
        <v>93.052000000000007</v>
      </c>
      <c r="IB18" s="9">
        <v>40.741</v>
      </c>
      <c r="IC18" s="9">
        <v>52.311999999999998</v>
      </c>
      <c r="ID18" s="9">
        <v>242.76</v>
      </c>
      <c r="IE18" s="9">
        <v>95.453000000000003</v>
      </c>
      <c r="IF18" s="9">
        <v>147.30699999999999</v>
      </c>
      <c r="IG18" s="9">
        <v>53.405999999999999</v>
      </c>
      <c r="IH18" s="9">
        <v>25.088000000000001</v>
      </c>
      <c r="II18" s="9">
        <v>28.318000000000001</v>
      </c>
      <c r="IJ18" s="9">
        <v>174.65299999999999</v>
      </c>
      <c r="IK18" s="9">
        <v>63.158000000000001</v>
      </c>
      <c r="IL18" s="9">
        <v>111.495</v>
      </c>
      <c r="IM18" s="9">
        <v>28.029</v>
      </c>
      <c r="IN18" s="9">
        <v>14.087999999999999</v>
      </c>
      <c r="IO18" s="9">
        <v>13.941000000000001</v>
      </c>
      <c r="IP18" s="9">
        <v>44.494999999999997</v>
      </c>
      <c r="IQ18" s="9">
        <v>19.103999999999999</v>
      </c>
    </row>
    <row r="19" spans="1:251">
      <c r="A19" s="10">
        <v>44958</v>
      </c>
      <c r="B19" s="9">
        <v>859.87800000000004</v>
      </c>
      <c r="C19" s="9">
        <v>822.78399999999999</v>
      </c>
      <c r="D19" s="9">
        <v>1534.1679999999999</v>
      </c>
      <c r="E19" s="9">
        <v>781.33500000000004</v>
      </c>
      <c r="F19" s="9">
        <v>752.83299999999997</v>
      </c>
      <c r="G19" s="9">
        <v>833.98599999999999</v>
      </c>
      <c r="H19" s="9">
        <v>397.226</v>
      </c>
      <c r="I19" s="9">
        <v>436.76100000000002</v>
      </c>
      <c r="J19" s="9">
        <v>572.20500000000004</v>
      </c>
      <c r="K19" s="9">
        <v>295.36</v>
      </c>
      <c r="L19" s="9">
        <v>276.84500000000003</v>
      </c>
      <c r="M19" s="9">
        <v>322.34300000000002</v>
      </c>
      <c r="N19" s="9">
        <v>157.73699999999999</v>
      </c>
      <c r="O19" s="9">
        <v>164.60499999999999</v>
      </c>
      <c r="P19" s="9">
        <v>189.54599999999999</v>
      </c>
      <c r="Q19" s="9">
        <v>108.721</v>
      </c>
      <c r="R19" s="9">
        <v>80.825000000000003</v>
      </c>
      <c r="S19" s="9">
        <v>863.74900000000002</v>
      </c>
      <c r="T19" s="9">
        <v>456.01600000000002</v>
      </c>
      <c r="U19" s="9">
        <v>407.733</v>
      </c>
      <c r="V19" s="9">
        <v>341.27199999999999</v>
      </c>
      <c r="W19" s="9">
        <v>185.04</v>
      </c>
      <c r="X19" s="9">
        <v>156.232</v>
      </c>
      <c r="Y19" s="9">
        <v>126.648</v>
      </c>
      <c r="Z19" s="9">
        <v>68.62</v>
      </c>
      <c r="AA19" s="9">
        <v>58.027999999999999</v>
      </c>
      <c r="AB19" s="9">
        <v>293.63099999999997</v>
      </c>
      <c r="AC19" s="9">
        <v>163.898</v>
      </c>
      <c r="AD19" s="9">
        <v>129.733</v>
      </c>
      <c r="AE19" s="9">
        <v>47.246000000000002</v>
      </c>
      <c r="AF19" s="9">
        <v>25.047000000000001</v>
      </c>
      <c r="AG19" s="9">
        <v>22.199000000000002</v>
      </c>
      <c r="AH19" s="9">
        <v>229.71600000000001</v>
      </c>
      <c r="AI19" s="9">
        <v>129.66399999999999</v>
      </c>
      <c r="AJ19" s="9">
        <v>100.05200000000001</v>
      </c>
      <c r="AK19" s="9">
        <v>12.882999999999999</v>
      </c>
      <c r="AL19" s="9">
        <v>5.5979999999999999</v>
      </c>
      <c r="AM19" s="9">
        <v>7.2839999999999998</v>
      </c>
      <c r="AN19" s="9">
        <v>49.77</v>
      </c>
      <c r="AO19" s="9">
        <v>22.582000000000001</v>
      </c>
      <c r="AP19" s="9">
        <v>27.187999999999999</v>
      </c>
      <c r="AQ19" s="9">
        <v>16.498000000000001</v>
      </c>
      <c r="AR19" s="9">
        <v>0.41299999999999998</v>
      </c>
      <c r="AS19" s="9">
        <v>16.085999999999999</v>
      </c>
      <c r="AT19" s="9">
        <v>266.10000000000002</v>
      </c>
      <c r="AU19" s="9">
        <v>137.26499999999999</v>
      </c>
      <c r="AV19" s="9">
        <v>128.83500000000001</v>
      </c>
      <c r="AW19" s="9">
        <v>532.947</v>
      </c>
      <c r="AX19" s="9">
        <v>295.202</v>
      </c>
      <c r="AY19" s="9">
        <v>237.745</v>
      </c>
      <c r="AZ19" s="9">
        <v>88.150999999999996</v>
      </c>
      <c r="BA19" s="9">
        <v>47.414000000000001</v>
      </c>
      <c r="BB19" s="9">
        <v>40.737000000000002</v>
      </c>
      <c r="BC19" s="9">
        <v>444.79599999999999</v>
      </c>
      <c r="BD19" s="9">
        <v>247.78800000000001</v>
      </c>
      <c r="BE19" s="9">
        <v>197.00899999999999</v>
      </c>
      <c r="BF19" s="9">
        <v>2247.4</v>
      </c>
      <c r="BG19" s="9">
        <v>1144.527</v>
      </c>
      <c r="BH19" s="9">
        <v>1102.874</v>
      </c>
      <c r="BI19" s="9">
        <v>965.14499999999998</v>
      </c>
      <c r="BJ19" s="9">
        <v>517.32399999999996</v>
      </c>
      <c r="BK19" s="9">
        <v>447.82100000000003</v>
      </c>
      <c r="BL19" s="9">
        <v>287.67099999999999</v>
      </c>
      <c r="BM19" s="9">
        <v>161.374</v>
      </c>
      <c r="BN19" s="9">
        <v>126.297</v>
      </c>
      <c r="BO19" s="9">
        <v>7363.098</v>
      </c>
      <c r="BP19" s="9">
        <v>3649.7649999999999</v>
      </c>
      <c r="BQ19" s="9">
        <v>3713.3330000000001</v>
      </c>
      <c r="BR19" s="9">
        <v>6237.8890000000001</v>
      </c>
      <c r="BS19" s="9">
        <v>3289.6790000000001</v>
      </c>
      <c r="BT19" s="9">
        <v>2948.21</v>
      </c>
      <c r="BU19" s="9">
        <v>634.30200000000002</v>
      </c>
      <c r="BV19" s="9">
        <v>355.87700000000001</v>
      </c>
      <c r="BW19" s="9">
        <v>278.42599999999999</v>
      </c>
      <c r="BX19" s="9">
        <v>294.61399999999998</v>
      </c>
      <c r="BY19" s="9">
        <v>109.452</v>
      </c>
      <c r="BZ19" s="9">
        <v>185.16200000000001</v>
      </c>
      <c r="CA19" s="9">
        <v>173.58500000000001</v>
      </c>
      <c r="CB19" s="9">
        <v>81.350999999999999</v>
      </c>
      <c r="CC19" s="9">
        <v>92.233999999999995</v>
      </c>
      <c r="CD19" s="9">
        <v>278.05900000000003</v>
      </c>
      <c r="CE19" s="9">
        <v>116.143</v>
      </c>
      <c r="CF19" s="9">
        <v>161.916</v>
      </c>
      <c r="CG19" s="9">
        <v>253.53200000000001</v>
      </c>
      <c r="CH19" s="9">
        <v>99.85</v>
      </c>
      <c r="CI19" s="9">
        <v>153.68199999999999</v>
      </c>
      <c r="CJ19" s="9">
        <v>1354.511</v>
      </c>
      <c r="CK19" s="9">
        <v>696.73400000000004</v>
      </c>
      <c r="CL19" s="9">
        <v>657.77800000000002</v>
      </c>
      <c r="CM19" s="9">
        <v>4883.3779999999997</v>
      </c>
      <c r="CN19" s="9">
        <v>2592.9450000000002</v>
      </c>
      <c r="CO19" s="9">
        <v>2290.433</v>
      </c>
      <c r="CP19" s="9">
        <v>1242.1120000000001</v>
      </c>
      <c r="CQ19" s="9">
        <v>631.68299999999999</v>
      </c>
      <c r="CR19" s="9">
        <v>610.42899999999997</v>
      </c>
      <c r="CS19" s="9">
        <v>4138.0389999999998</v>
      </c>
      <c r="CT19" s="9">
        <v>2106.703</v>
      </c>
      <c r="CU19" s="9">
        <v>2031.336</v>
      </c>
      <c r="CV19" s="9">
        <v>451.08100000000002</v>
      </c>
      <c r="CW19" s="9">
        <v>215.85300000000001</v>
      </c>
      <c r="CX19" s="9">
        <v>235.22800000000001</v>
      </c>
      <c r="CY19" s="9">
        <v>6591.4719999999998</v>
      </c>
      <c r="CZ19" s="9">
        <v>3416.0210000000002</v>
      </c>
      <c r="DA19" s="9">
        <v>3175.451</v>
      </c>
      <c r="DB19" s="9">
        <v>5883.1670000000004</v>
      </c>
      <c r="DC19" s="9">
        <v>3085.3159999999998</v>
      </c>
      <c r="DD19" s="9">
        <v>2797.8519999999999</v>
      </c>
      <c r="DE19" s="9">
        <v>5576.2520000000004</v>
      </c>
      <c r="DF19" s="9">
        <v>2977.5450000000001</v>
      </c>
      <c r="DG19" s="9">
        <v>2598.7069999999999</v>
      </c>
      <c r="DH19" s="9">
        <v>1672.8440000000001</v>
      </c>
      <c r="DI19" s="9">
        <v>807.86500000000001</v>
      </c>
      <c r="DJ19" s="9">
        <v>864.97900000000004</v>
      </c>
      <c r="DK19" s="9">
        <v>1053.384</v>
      </c>
      <c r="DL19" s="9">
        <v>516.50199999999995</v>
      </c>
      <c r="DM19" s="9">
        <v>536.88199999999995</v>
      </c>
      <c r="DN19" s="9">
        <v>699.8</v>
      </c>
      <c r="DO19" s="9">
        <v>390.16</v>
      </c>
      <c r="DP19" s="9">
        <v>309.64100000000002</v>
      </c>
      <c r="DQ19" s="9">
        <v>174.291</v>
      </c>
      <c r="DR19" s="9">
        <v>87.725999999999999</v>
      </c>
      <c r="DS19" s="9">
        <v>86.564999999999998</v>
      </c>
      <c r="DT19" s="9">
        <v>950.91899999999998</v>
      </c>
      <c r="DU19" s="9">
        <v>272.36099999999999</v>
      </c>
      <c r="DV19" s="9">
        <v>678.55799999999999</v>
      </c>
      <c r="DW19" s="9">
        <v>486.06099999999998</v>
      </c>
      <c r="DX19" s="9">
        <v>108.30200000000001</v>
      </c>
      <c r="DY19" s="9">
        <v>377.75900000000001</v>
      </c>
      <c r="DZ19" s="9">
        <v>125.63500000000001</v>
      </c>
      <c r="EA19" s="9">
        <v>33.732999999999997</v>
      </c>
      <c r="EB19" s="9">
        <v>91.902000000000001</v>
      </c>
      <c r="EC19" s="9">
        <v>403.43299999999999</v>
      </c>
      <c r="ED19" s="9">
        <v>86.042000000000002</v>
      </c>
      <c r="EE19" s="9">
        <v>317.39100000000002</v>
      </c>
      <c r="EF19" s="9">
        <v>124.229</v>
      </c>
      <c r="EG19" s="9">
        <v>29.315000000000001</v>
      </c>
      <c r="EH19" s="9">
        <v>94.914000000000001</v>
      </c>
      <c r="EI19" s="9">
        <v>248.31899999999999</v>
      </c>
      <c r="EJ19" s="9">
        <v>49.887</v>
      </c>
      <c r="EK19" s="9">
        <v>198.43199999999999</v>
      </c>
      <c r="EL19" s="9">
        <v>19.879000000000001</v>
      </c>
      <c r="EM19" s="9">
        <v>6.0359999999999996</v>
      </c>
      <c r="EN19" s="9">
        <v>13.843</v>
      </c>
      <c r="EO19" s="9">
        <v>86.28</v>
      </c>
      <c r="EP19" s="9">
        <v>23.603999999999999</v>
      </c>
      <c r="EQ19" s="9">
        <v>62.676000000000002</v>
      </c>
      <c r="ER19" s="9">
        <v>160.53899999999999</v>
      </c>
      <c r="ES19" s="9">
        <v>8.3219999999999992</v>
      </c>
      <c r="ET19" s="9">
        <v>152.21700000000001</v>
      </c>
      <c r="EU19" s="9">
        <v>649.44899999999996</v>
      </c>
      <c r="EV19" s="9">
        <v>170.16800000000001</v>
      </c>
      <c r="EW19" s="9">
        <v>479.28100000000001</v>
      </c>
      <c r="EX19" s="9">
        <v>664.00400000000002</v>
      </c>
      <c r="EY19" s="9">
        <v>197.37299999999999</v>
      </c>
      <c r="EZ19" s="9">
        <v>466.63200000000001</v>
      </c>
      <c r="FA19" s="9">
        <v>165.06</v>
      </c>
      <c r="FB19" s="9">
        <v>47.892000000000003</v>
      </c>
      <c r="FC19" s="9">
        <v>117.16800000000001</v>
      </c>
      <c r="FD19" s="9">
        <v>498.94400000000002</v>
      </c>
      <c r="FE19" s="9">
        <v>149.47999999999999</v>
      </c>
      <c r="FF19" s="9">
        <v>349.464</v>
      </c>
      <c r="FG19" s="9">
        <v>6402.9489999999996</v>
      </c>
      <c r="FH19" s="9">
        <v>3337.5709999999999</v>
      </c>
      <c r="FI19" s="9">
        <v>3065.3780000000002</v>
      </c>
      <c r="FJ19" s="9">
        <v>960.149</v>
      </c>
      <c r="FK19" s="9">
        <v>312.19400000000002</v>
      </c>
      <c r="FL19" s="9">
        <v>647.95500000000004</v>
      </c>
      <c r="FM19" s="9">
        <v>353.52600000000001</v>
      </c>
      <c r="FN19" s="9">
        <v>82.344999999999999</v>
      </c>
      <c r="FO19" s="9">
        <v>271.18099999999998</v>
      </c>
      <c r="FP19" s="9">
        <v>6270.8209999999999</v>
      </c>
      <c r="FQ19" s="9">
        <v>3070.6930000000002</v>
      </c>
      <c r="FR19" s="9">
        <v>3200.127</v>
      </c>
      <c r="FS19" s="9">
        <v>4743.098</v>
      </c>
      <c r="FT19" s="9">
        <v>2453.011</v>
      </c>
      <c r="FU19" s="9">
        <v>2290.087</v>
      </c>
      <c r="FV19" s="9">
        <v>364.61900000000003</v>
      </c>
      <c r="FW19" s="9">
        <v>181.42599999999999</v>
      </c>
      <c r="FX19" s="9">
        <v>183.19300000000001</v>
      </c>
      <c r="FY19" s="9">
        <v>206.911</v>
      </c>
      <c r="FZ19" s="9">
        <v>72.021000000000001</v>
      </c>
      <c r="GA19" s="9">
        <v>134.88999999999999</v>
      </c>
      <c r="GB19" s="9">
        <v>90.328000000000003</v>
      </c>
      <c r="GC19" s="9">
        <v>39.252000000000002</v>
      </c>
      <c r="GD19" s="9">
        <v>51.076000000000001</v>
      </c>
      <c r="GE19" s="9">
        <v>217.602</v>
      </c>
      <c r="GF19" s="9">
        <v>86.055999999999997</v>
      </c>
      <c r="GG19" s="9">
        <v>131.54599999999999</v>
      </c>
      <c r="GH19" s="9">
        <v>189.14599999999999</v>
      </c>
      <c r="GI19" s="9">
        <v>64.619</v>
      </c>
      <c r="GJ19" s="9">
        <v>124.527</v>
      </c>
      <c r="GK19" s="9">
        <v>569.06899999999996</v>
      </c>
      <c r="GL19" s="9">
        <v>272.60599999999999</v>
      </c>
      <c r="GM19" s="9">
        <v>296.46300000000002</v>
      </c>
      <c r="GN19" s="9">
        <v>4174.0290000000005</v>
      </c>
      <c r="GO19" s="9">
        <v>2180.4050000000002</v>
      </c>
      <c r="GP19" s="9">
        <v>1993.624</v>
      </c>
      <c r="GQ19" s="9">
        <v>514.30200000000002</v>
      </c>
      <c r="GR19" s="9">
        <v>240.678</v>
      </c>
      <c r="GS19" s="9">
        <v>273.62299999999999</v>
      </c>
      <c r="GT19" s="9">
        <v>3243.8679999999999</v>
      </c>
      <c r="GU19" s="9">
        <v>1585.9680000000001</v>
      </c>
      <c r="GV19" s="9">
        <v>1657.9</v>
      </c>
      <c r="GW19" s="9">
        <v>284.97699999999998</v>
      </c>
      <c r="GX19" s="9">
        <v>131.88900000000001</v>
      </c>
      <c r="GY19" s="9">
        <v>153.08799999999999</v>
      </c>
      <c r="GZ19" s="9">
        <v>5006.6270000000004</v>
      </c>
      <c r="HA19" s="9">
        <v>2580.7190000000001</v>
      </c>
      <c r="HB19" s="9">
        <v>2425.9079999999999</v>
      </c>
      <c r="HC19" s="9">
        <v>4690.4629999999997</v>
      </c>
      <c r="HD19" s="9">
        <v>2442.201</v>
      </c>
      <c r="HE19" s="9">
        <v>2248.2620000000002</v>
      </c>
      <c r="HF19" s="9">
        <v>4456.5290000000005</v>
      </c>
      <c r="HG19" s="9">
        <v>2323.8580000000002</v>
      </c>
      <c r="HH19" s="9">
        <v>2132.6709999999998</v>
      </c>
      <c r="HI19" s="9">
        <v>1032.837</v>
      </c>
      <c r="HJ19" s="9">
        <v>500.03899999999999</v>
      </c>
      <c r="HK19" s="9">
        <v>532.798</v>
      </c>
      <c r="HL19" s="9">
        <v>543.00699999999995</v>
      </c>
      <c r="HM19" s="9">
        <v>272.11200000000002</v>
      </c>
      <c r="HN19" s="9">
        <v>270.89499999999998</v>
      </c>
      <c r="HO19" s="9">
        <v>279.47800000000001</v>
      </c>
      <c r="HP19" s="9">
        <v>144.405</v>
      </c>
      <c r="HQ19" s="9">
        <v>135.07400000000001</v>
      </c>
      <c r="HR19" s="9">
        <v>135.46600000000001</v>
      </c>
      <c r="HS19" s="9">
        <v>71.42</v>
      </c>
      <c r="HT19" s="9">
        <v>64.046000000000006</v>
      </c>
      <c r="HU19" s="9">
        <v>1392.2560000000001</v>
      </c>
      <c r="HV19" s="9">
        <v>546.26099999999997</v>
      </c>
      <c r="HW19" s="9">
        <v>845.99400000000003</v>
      </c>
      <c r="HX19" s="9">
        <v>279.29399999999998</v>
      </c>
      <c r="HY19" s="9">
        <v>107.273</v>
      </c>
      <c r="HZ19" s="9">
        <v>172.02</v>
      </c>
      <c r="IA19" s="9">
        <v>86.709000000000003</v>
      </c>
      <c r="IB19" s="9">
        <v>33.119</v>
      </c>
      <c r="IC19" s="9">
        <v>53.59</v>
      </c>
      <c r="ID19" s="9">
        <v>227.94200000000001</v>
      </c>
      <c r="IE19" s="9">
        <v>85.778999999999996</v>
      </c>
      <c r="IF19" s="9">
        <v>142.16300000000001</v>
      </c>
      <c r="IG19" s="9">
        <v>60.828000000000003</v>
      </c>
      <c r="IH19" s="9">
        <v>22.346</v>
      </c>
      <c r="II19" s="9">
        <v>38.481999999999999</v>
      </c>
      <c r="IJ19" s="9">
        <v>148.69499999999999</v>
      </c>
      <c r="IK19" s="9">
        <v>56.728000000000002</v>
      </c>
      <c r="IL19" s="9">
        <v>91.968000000000004</v>
      </c>
      <c r="IM19" s="9">
        <v>19.73</v>
      </c>
      <c r="IN19" s="9">
        <v>5.7290000000000001</v>
      </c>
      <c r="IO19" s="9">
        <v>14.000999999999999</v>
      </c>
      <c r="IP19" s="9">
        <v>57.619</v>
      </c>
      <c r="IQ19" s="9">
        <v>23.648</v>
      </c>
    </row>
  </sheetData>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IQ19"/>
  <sheetViews>
    <sheetView workbookViewId="0">
      <pane xSplit="1" ySplit="10" topLeftCell="B11" activePane="bottomRight" state="frozen"/>
      <selection pane="topRight" activeCell="B1" sqref="B1"/>
      <selection pane="bottomLeft" activeCell="A11" sqref="A11"/>
      <selection pane="bottomRight" activeCell="B11" sqref="B11"/>
    </sheetView>
  </sheetViews>
  <sheetFormatPr defaultColWidth="14.7109375" defaultRowHeight="11.25"/>
  <cols>
    <col min="1" max="16384" width="14.7109375" style="1"/>
  </cols>
  <sheetData>
    <row r="1" spans="1:251" s="2" customFormat="1" ht="99.95" customHeight="1">
      <c r="B1" s="3" t="s">
        <v>1012</v>
      </c>
      <c r="C1" s="3" t="s">
        <v>1013</v>
      </c>
      <c r="D1" s="3" t="s">
        <v>1014</v>
      </c>
      <c r="E1" s="3" t="s">
        <v>1015</v>
      </c>
      <c r="F1" s="3" t="s">
        <v>1016</v>
      </c>
      <c r="G1" s="3" t="s">
        <v>1017</v>
      </c>
      <c r="H1" s="3" t="s">
        <v>1018</v>
      </c>
      <c r="I1" s="3" t="s">
        <v>1019</v>
      </c>
      <c r="J1" s="3" t="s">
        <v>1020</v>
      </c>
      <c r="K1" s="3" t="s">
        <v>1021</v>
      </c>
      <c r="L1" s="3" t="s">
        <v>1022</v>
      </c>
      <c r="M1" s="3" t="s">
        <v>1023</v>
      </c>
      <c r="N1" s="3" t="s">
        <v>1024</v>
      </c>
      <c r="O1" s="3" t="s">
        <v>1025</v>
      </c>
      <c r="P1" s="3" t="s">
        <v>1026</v>
      </c>
      <c r="Q1" s="3" t="s">
        <v>1027</v>
      </c>
      <c r="R1" s="3" t="s">
        <v>1028</v>
      </c>
      <c r="S1" s="3" t="s">
        <v>1029</v>
      </c>
      <c r="T1" s="3" t="s">
        <v>1030</v>
      </c>
      <c r="U1" s="3" t="s">
        <v>1031</v>
      </c>
      <c r="V1" s="3" t="s">
        <v>1032</v>
      </c>
      <c r="W1" s="3" t="s">
        <v>1033</v>
      </c>
      <c r="X1" s="3" t="s">
        <v>1034</v>
      </c>
      <c r="Y1" s="3" t="s">
        <v>1035</v>
      </c>
      <c r="Z1" s="3" t="s">
        <v>1036</v>
      </c>
      <c r="AA1" s="3" t="s">
        <v>1037</v>
      </c>
      <c r="AB1" s="3" t="s">
        <v>1038</v>
      </c>
      <c r="AC1" s="3" t="s">
        <v>1039</v>
      </c>
      <c r="AD1" s="3" t="s">
        <v>1040</v>
      </c>
      <c r="AE1" s="3" t="s">
        <v>1041</v>
      </c>
      <c r="AF1" s="3" t="s">
        <v>1042</v>
      </c>
      <c r="AG1" s="3" t="s">
        <v>1043</v>
      </c>
      <c r="AH1" s="3" t="s">
        <v>1044</v>
      </c>
      <c r="AI1" s="3" t="s">
        <v>1045</v>
      </c>
      <c r="AJ1" s="3" t="s">
        <v>1046</v>
      </c>
      <c r="AK1" s="3" t="s">
        <v>1047</v>
      </c>
      <c r="AL1" s="3" t="s">
        <v>1048</v>
      </c>
      <c r="AM1" s="3" t="s">
        <v>1049</v>
      </c>
      <c r="AN1" s="3" t="s">
        <v>1050</v>
      </c>
      <c r="AO1" s="3" t="s">
        <v>1051</v>
      </c>
      <c r="AP1" s="3" t="s">
        <v>1052</v>
      </c>
      <c r="AQ1" s="3" t="s">
        <v>1053</v>
      </c>
      <c r="AR1" s="3" t="s">
        <v>1054</v>
      </c>
      <c r="AS1" s="3" t="s">
        <v>1055</v>
      </c>
      <c r="AT1" s="3" t="s">
        <v>1056</v>
      </c>
      <c r="AU1" s="3" t="s">
        <v>1057</v>
      </c>
      <c r="AV1" s="3" t="s">
        <v>1058</v>
      </c>
      <c r="AW1" s="3" t="s">
        <v>1059</v>
      </c>
      <c r="AX1" s="3" t="s">
        <v>1060</v>
      </c>
      <c r="AY1" s="3" t="s">
        <v>1061</v>
      </c>
      <c r="AZ1" s="3" t="s">
        <v>1062</v>
      </c>
      <c r="BA1" s="3" t="s">
        <v>1063</v>
      </c>
      <c r="BB1" s="3" t="s">
        <v>1064</v>
      </c>
      <c r="BC1" s="3" t="s">
        <v>1065</v>
      </c>
      <c r="BD1" s="3" t="s">
        <v>1066</v>
      </c>
      <c r="BE1" s="3" t="s">
        <v>1067</v>
      </c>
      <c r="BF1" s="3" t="s">
        <v>1068</v>
      </c>
      <c r="BG1" s="3" t="s">
        <v>1069</v>
      </c>
      <c r="BH1" s="3" t="s">
        <v>1070</v>
      </c>
      <c r="BI1" s="3" t="s">
        <v>1071</v>
      </c>
      <c r="BJ1" s="3" t="s">
        <v>1072</v>
      </c>
      <c r="BK1" s="3" t="s">
        <v>1073</v>
      </c>
      <c r="BL1" s="3" t="s">
        <v>1074</v>
      </c>
      <c r="BM1" s="3" t="s">
        <v>1075</v>
      </c>
      <c r="BN1" s="3" t="s">
        <v>1076</v>
      </c>
      <c r="BO1" s="3" t="s">
        <v>1077</v>
      </c>
      <c r="BP1" s="3" t="s">
        <v>1078</v>
      </c>
      <c r="BQ1" s="3" t="s">
        <v>1079</v>
      </c>
      <c r="BR1" s="3" t="s">
        <v>1080</v>
      </c>
      <c r="BS1" s="3" t="s">
        <v>1081</v>
      </c>
      <c r="BT1" s="3" t="s">
        <v>1082</v>
      </c>
      <c r="BU1" s="3" t="s">
        <v>1083</v>
      </c>
      <c r="BV1" s="3" t="s">
        <v>1084</v>
      </c>
      <c r="BW1" s="3" t="s">
        <v>1085</v>
      </c>
      <c r="BX1" s="3" t="s">
        <v>1086</v>
      </c>
      <c r="BY1" s="3" t="s">
        <v>1087</v>
      </c>
      <c r="BZ1" s="3" t="s">
        <v>1088</v>
      </c>
      <c r="CA1" s="3" t="s">
        <v>1089</v>
      </c>
      <c r="CB1" s="3" t="s">
        <v>1090</v>
      </c>
      <c r="CC1" s="3" t="s">
        <v>1091</v>
      </c>
      <c r="CD1" s="3" t="s">
        <v>1092</v>
      </c>
      <c r="CE1" s="3" t="s">
        <v>1093</v>
      </c>
      <c r="CF1" s="3" t="s">
        <v>1094</v>
      </c>
      <c r="CG1" s="3" t="s">
        <v>1095</v>
      </c>
      <c r="CH1" s="3" t="s">
        <v>1096</v>
      </c>
      <c r="CI1" s="3" t="s">
        <v>1097</v>
      </c>
      <c r="CJ1" s="3" t="s">
        <v>1098</v>
      </c>
      <c r="CK1" s="3" t="s">
        <v>1099</v>
      </c>
      <c r="CL1" s="3" t="s">
        <v>1100</v>
      </c>
      <c r="CM1" s="3" t="s">
        <v>1101</v>
      </c>
      <c r="CN1" s="3" t="s">
        <v>1102</v>
      </c>
      <c r="CO1" s="3" t="s">
        <v>1103</v>
      </c>
      <c r="CP1" s="3" t="s">
        <v>1104</v>
      </c>
      <c r="CQ1" s="3" t="s">
        <v>1105</v>
      </c>
      <c r="CR1" s="3" t="s">
        <v>1106</v>
      </c>
      <c r="CS1" s="3" t="s">
        <v>1107</v>
      </c>
      <c r="CT1" s="3" t="s">
        <v>1108</v>
      </c>
      <c r="CU1" s="3" t="s">
        <v>1109</v>
      </c>
      <c r="CV1" s="3" t="s">
        <v>1110</v>
      </c>
      <c r="CW1" s="3" t="s">
        <v>1111</v>
      </c>
      <c r="CX1" s="3" t="s">
        <v>1112</v>
      </c>
      <c r="CY1" s="3" t="s">
        <v>1113</v>
      </c>
      <c r="CZ1" s="3" t="s">
        <v>1114</v>
      </c>
      <c r="DA1" s="3" t="s">
        <v>1115</v>
      </c>
      <c r="DB1" s="3" t="s">
        <v>1116</v>
      </c>
      <c r="DC1" s="3" t="s">
        <v>1117</v>
      </c>
      <c r="DD1" s="3" t="s">
        <v>1118</v>
      </c>
      <c r="DE1" s="3" t="s">
        <v>1119</v>
      </c>
      <c r="DF1" s="3" t="s">
        <v>1120</v>
      </c>
      <c r="DG1" s="3" t="s">
        <v>1121</v>
      </c>
      <c r="DH1" s="3" t="s">
        <v>1122</v>
      </c>
      <c r="DI1" s="3" t="s">
        <v>1123</v>
      </c>
      <c r="DJ1" s="3" t="s">
        <v>1124</v>
      </c>
      <c r="DK1" s="3" t="s">
        <v>1125</v>
      </c>
      <c r="DL1" s="3" t="s">
        <v>1126</v>
      </c>
      <c r="DM1" s="3" t="s">
        <v>1127</v>
      </c>
      <c r="DN1" s="3" t="s">
        <v>1128</v>
      </c>
      <c r="DO1" s="3" t="s">
        <v>1129</v>
      </c>
      <c r="DP1" s="3" t="s">
        <v>1130</v>
      </c>
      <c r="DQ1" s="3" t="s">
        <v>1131</v>
      </c>
      <c r="DR1" s="3" t="s">
        <v>1132</v>
      </c>
      <c r="DS1" s="3" t="s">
        <v>1133</v>
      </c>
      <c r="DT1" s="3" t="s">
        <v>1134</v>
      </c>
      <c r="DU1" s="3" t="s">
        <v>1135</v>
      </c>
      <c r="DV1" s="3" t="s">
        <v>1136</v>
      </c>
      <c r="DW1" s="3" t="s">
        <v>1137</v>
      </c>
      <c r="DX1" s="3" t="s">
        <v>1138</v>
      </c>
      <c r="DY1" s="3" t="s">
        <v>1139</v>
      </c>
      <c r="DZ1" s="3" t="s">
        <v>1140</v>
      </c>
      <c r="EA1" s="3" t="s">
        <v>1141</v>
      </c>
      <c r="EB1" s="3" t="s">
        <v>1142</v>
      </c>
      <c r="EC1" s="3" t="s">
        <v>1143</v>
      </c>
      <c r="ED1" s="3" t="s">
        <v>1144</v>
      </c>
      <c r="EE1" s="3" t="s">
        <v>1145</v>
      </c>
      <c r="EF1" s="3" t="s">
        <v>1146</v>
      </c>
      <c r="EG1" s="3" t="s">
        <v>1147</v>
      </c>
      <c r="EH1" s="3" t="s">
        <v>1148</v>
      </c>
      <c r="EI1" s="3" t="s">
        <v>1149</v>
      </c>
      <c r="EJ1" s="3" t="s">
        <v>1150</v>
      </c>
      <c r="EK1" s="3" t="s">
        <v>1151</v>
      </c>
      <c r="EL1" s="3" t="s">
        <v>1152</v>
      </c>
      <c r="EM1" s="3" t="s">
        <v>1153</v>
      </c>
      <c r="EN1" s="3" t="s">
        <v>1154</v>
      </c>
      <c r="EO1" s="3" t="s">
        <v>1155</v>
      </c>
      <c r="EP1" s="3" t="s">
        <v>1156</v>
      </c>
      <c r="EQ1" s="3" t="s">
        <v>1157</v>
      </c>
      <c r="ER1" s="3" t="s">
        <v>1158</v>
      </c>
      <c r="ES1" s="3" t="s">
        <v>1159</v>
      </c>
      <c r="ET1" s="3" t="s">
        <v>1160</v>
      </c>
      <c r="EU1" s="3" t="s">
        <v>1161</v>
      </c>
      <c r="EV1" s="3" t="s">
        <v>1162</v>
      </c>
      <c r="EW1" s="3" t="s">
        <v>1163</v>
      </c>
      <c r="EX1" s="3" t="s">
        <v>1164</v>
      </c>
      <c r="EY1" s="3" t="s">
        <v>1165</v>
      </c>
      <c r="EZ1" s="3" t="s">
        <v>1166</v>
      </c>
      <c r="FA1" s="3" t="s">
        <v>1167</v>
      </c>
      <c r="FB1" s="3" t="s">
        <v>1168</v>
      </c>
      <c r="FC1" s="3" t="s">
        <v>1169</v>
      </c>
      <c r="FD1" s="3" t="s">
        <v>1170</v>
      </c>
      <c r="FE1" s="3" t="s">
        <v>1171</v>
      </c>
      <c r="FF1" s="3" t="s">
        <v>1172</v>
      </c>
      <c r="FG1" s="3" t="s">
        <v>1173</v>
      </c>
      <c r="FH1" s="3" t="s">
        <v>1174</v>
      </c>
      <c r="FI1" s="3" t="s">
        <v>1175</v>
      </c>
      <c r="FJ1" s="3" t="s">
        <v>1176</v>
      </c>
      <c r="FK1" s="3" t="s">
        <v>1177</v>
      </c>
      <c r="FL1" s="3" t="s">
        <v>1178</v>
      </c>
      <c r="FM1" s="3" t="s">
        <v>1179</v>
      </c>
      <c r="FN1" s="3" t="s">
        <v>1180</v>
      </c>
      <c r="FO1" s="3" t="s">
        <v>1181</v>
      </c>
      <c r="FP1" s="3" t="s">
        <v>1182</v>
      </c>
      <c r="FQ1" s="3" t="s">
        <v>1183</v>
      </c>
      <c r="FR1" s="3" t="s">
        <v>1184</v>
      </c>
      <c r="FS1" s="3" t="s">
        <v>1185</v>
      </c>
      <c r="FT1" s="3" t="s">
        <v>1186</v>
      </c>
      <c r="FU1" s="3" t="s">
        <v>1187</v>
      </c>
      <c r="FV1" s="3" t="s">
        <v>1188</v>
      </c>
      <c r="FW1" s="3" t="s">
        <v>1189</v>
      </c>
      <c r="FX1" s="3" t="s">
        <v>1190</v>
      </c>
      <c r="FY1" s="3" t="s">
        <v>1191</v>
      </c>
      <c r="FZ1" s="3" t="s">
        <v>1192</v>
      </c>
      <c r="GA1" s="3" t="s">
        <v>1193</v>
      </c>
      <c r="GB1" s="3" t="s">
        <v>1194</v>
      </c>
      <c r="GC1" s="3" t="s">
        <v>1195</v>
      </c>
      <c r="GD1" s="3" t="s">
        <v>1196</v>
      </c>
      <c r="GE1" s="3" t="s">
        <v>1197</v>
      </c>
      <c r="GF1" s="3" t="s">
        <v>1198</v>
      </c>
      <c r="GG1" s="3" t="s">
        <v>1199</v>
      </c>
      <c r="GH1" s="3" t="s">
        <v>1200</v>
      </c>
      <c r="GI1" s="3" t="s">
        <v>1201</v>
      </c>
      <c r="GJ1" s="3" t="s">
        <v>1202</v>
      </c>
      <c r="GK1" s="3" t="s">
        <v>1203</v>
      </c>
      <c r="GL1" s="3" t="s">
        <v>1204</v>
      </c>
      <c r="GM1" s="3" t="s">
        <v>1205</v>
      </c>
      <c r="GN1" s="3" t="s">
        <v>1206</v>
      </c>
      <c r="GO1" s="3" t="s">
        <v>1207</v>
      </c>
      <c r="GP1" s="3" t="s">
        <v>1208</v>
      </c>
      <c r="GQ1" s="3" t="s">
        <v>1209</v>
      </c>
      <c r="GR1" s="3" t="s">
        <v>1210</v>
      </c>
      <c r="GS1" s="3" t="s">
        <v>1211</v>
      </c>
      <c r="GT1" s="3" t="s">
        <v>1212</v>
      </c>
      <c r="GU1" s="3" t="s">
        <v>1213</v>
      </c>
      <c r="GV1" s="3" t="s">
        <v>1214</v>
      </c>
      <c r="GW1" s="3" t="s">
        <v>1215</v>
      </c>
      <c r="GX1" s="3" t="s">
        <v>1216</v>
      </c>
      <c r="GY1" s="3" t="s">
        <v>1217</v>
      </c>
      <c r="GZ1" s="3" t="s">
        <v>1218</v>
      </c>
      <c r="HA1" s="3" t="s">
        <v>1219</v>
      </c>
      <c r="HB1" s="3" t="s">
        <v>1220</v>
      </c>
      <c r="HC1" s="3" t="s">
        <v>1221</v>
      </c>
      <c r="HD1" s="3" t="s">
        <v>1222</v>
      </c>
      <c r="HE1" s="3" t="s">
        <v>1223</v>
      </c>
      <c r="HF1" s="3" t="s">
        <v>1224</v>
      </c>
      <c r="HG1" s="3" t="s">
        <v>1225</v>
      </c>
      <c r="HH1" s="3" t="s">
        <v>1226</v>
      </c>
      <c r="HI1" s="3" t="s">
        <v>1227</v>
      </c>
      <c r="HJ1" s="3" t="s">
        <v>1228</v>
      </c>
      <c r="HK1" s="3" t="s">
        <v>1229</v>
      </c>
      <c r="HL1" s="3" t="s">
        <v>1230</v>
      </c>
      <c r="HM1" s="3" t="s">
        <v>1231</v>
      </c>
      <c r="HN1" s="3" t="s">
        <v>1232</v>
      </c>
      <c r="HO1" s="3" t="s">
        <v>1233</v>
      </c>
      <c r="HP1" s="3" t="s">
        <v>1234</v>
      </c>
      <c r="HQ1" s="3" t="s">
        <v>1235</v>
      </c>
      <c r="HR1" s="3" t="s">
        <v>1236</v>
      </c>
      <c r="HS1" s="3" t="s">
        <v>1237</v>
      </c>
      <c r="HT1" s="3" t="s">
        <v>1238</v>
      </c>
      <c r="HU1" s="3" t="s">
        <v>1239</v>
      </c>
      <c r="HV1" s="3" t="s">
        <v>1240</v>
      </c>
      <c r="HW1" s="3" t="s">
        <v>1241</v>
      </c>
      <c r="HX1" s="3" t="s">
        <v>1242</v>
      </c>
      <c r="HY1" s="3" t="s">
        <v>1243</v>
      </c>
      <c r="HZ1" s="3" t="s">
        <v>1244</v>
      </c>
      <c r="IA1" s="3" t="s">
        <v>1245</v>
      </c>
      <c r="IB1" s="3" t="s">
        <v>1246</v>
      </c>
      <c r="IC1" s="3" t="s">
        <v>1247</v>
      </c>
      <c r="ID1" s="3" t="s">
        <v>1248</v>
      </c>
      <c r="IE1" s="3" t="s">
        <v>1249</v>
      </c>
      <c r="IF1" s="3" t="s">
        <v>1250</v>
      </c>
      <c r="IG1" s="3" t="s">
        <v>1251</v>
      </c>
      <c r="IH1" s="3" t="s">
        <v>1252</v>
      </c>
      <c r="II1" s="3" t="s">
        <v>1253</v>
      </c>
      <c r="IJ1" s="3" t="s">
        <v>1254</v>
      </c>
      <c r="IK1" s="3" t="s">
        <v>1255</v>
      </c>
      <c r="IL1" s="3" t="s">
        <v>1256</v>
      </c>
      <c r="IM1" s="3" t="s">
        <v>1257</v>
      </c>
      <c r="IN1" s="3" t="s">
        <v>1258</v>
      </c>
      <c r="IO1" s="3" t="s">
        <v>1259</v>
      </c>
      <c r="IP1" s="3" t="s">
        <v>1260</v>
      </c>
      <c r="IQ1" s="3" t="s">
        <v>1261</v>
      </c>
    </row>
    <row r="2" spans="1:251">
      <c r="A2" s="4" t="s">
        <v>250</v>
      </c>
      <c r="B2" s="7" t="s">
        <v>259</v>
      </c>
      <c r="C2" s="7" t="s">
        <v>259</v>
      </c>
      <c r="D2" s="7" t="s">
        <v>259</v>
      </c>
      <c r="E2" s="7" t="s">
        <v>259</v>
      </c>
      <c r="F2" s="7" t="s">
        <v>259</v>
      </c>
      <c r="G2" s="7" t="s">
        <v>259</v>
      </c>
      <c r="H2" s="7" t="s">
        <v>259</v>
      </c>
      <c r="I2" s="7" t="s">
        <v>259</v>
      </c>
      <c r="J2" s="7" t="s">
        <v>259</v>
      </c>
      <c r="K2" s="7" t="s">
        <v>259</v>
      </c>
      <c r="L2" s="7" t="s">
        <v>259</v>
      </c>
      <c r="M2" s="7" t="s">
        <v>259</v>
      </c>
      <c r="N2" s="7" t="s">
        <v>259</v>
      </c>
      <c r="O2" s="7" t="s">
        <v>259</v>
      </c>
      <c r="P2" s="7" t="s">
        <v>259</v>
      </c>
      <c r="Q2" s="7" t="s">
        <v>259</v>
      </c>
      <c r="R2" s="7" t="s">
        <v>259</v>
      </c>
      <c r="S2" s="7" t="s">
        <v>259</v>
      </c>
      <c r="T2" s="7" t="s">
        <v>259</v>
      </c>
      <c r="U2" s="7" t="s">
        <v>259</v>
      </c>
      <c r="V2" s="7" t="s">
        <v>259</v>
      </c>
      <c r="W2" s="7" t="s">
        <v>259</v>
      </c>
      <c r="X2" s="7" t="s">
        <v>259</v>
      </c>
      <c r="Y2" s="7" t="s">
        <v>259</v>
      </c>
      <c r="Z2" s="7" t="s">
        <v>259</v>
      </c>
      <c r="AA2" s="7" t="s">
        <v>259</v>
      </c>
      <c r="AB2" s="7" t="s">
        <v>259</v>
      </c>
      <c r="AC2" s="7" t="s">
        <v>259</v>
      </c>
      <c r="AD2" s="7" t="s">
        <v>259</v>
      </c>
      <c r="AE2" s="7" t="s">
        <v>259</v>
      </c>
      <c r="AF2" s="7" t="s">
        <v>259</v>
      </c>
      <c r="AG2" s="7" t="s">
        <v>259</v>
      </c>
      <c r="AH2" s="7" t="s">
        <v>259</v>
      </c>
      <c r="AI2" s="7" t="s">
        <v>259</v>
      </c>
      <c r="AJ2" s="7" t="s">
        <v>259</v>
      </c>
      <c r="AK2" s="7" t="s">
        <v>259</v>
      </c>
      <c r="AL2" s="7" t="s">
        <v>259</v>
      </c>
      <c r="AM2" s="7" t="s">
        <v>259</v>
      </c>
      <c r="AN2" s="7" t="s">
        <v>259</v>
      </c>
      <c r="AO2" s="7" t="s">
        <v>259</v>
      </c>
      <c r="AP2" s="7" t="s">
        <v>259</v>
      </c>
      <c r="AQ2" s="7" t="s">
        <v>259</v>
      </c>
      <c r="AR2" s="7" t="s">
        <v>259</v>
      </c>
      <c r="AS2" s="7" t="s">
        <v>259</v>
      </c>
      <c r="AT2" s="7" t="s">
        <v>259</v>
      </c>
      <c r="AU2" s="7" t="s">
        <v>259</v>
      </c>
      <c r="AV2" s="7" t="s">
        <v>259</v>
      </c>
      <c r="AW2" s="7" t="s">
        <v>259</v>
      </c>
      <c r="AX2" s="7" t="s">
        <v>259</v>
      </c>
      <c r="AY2" s="7" t="s">
        <v>259</v>
      </c>
      <c r="AZ2" s="7" t="s">
        <v>259</v>
      </c>
      <c r="BA2" s="7" t="s">
        <v>259</v>
      </c>
      <c r="BB2" s="7" t="s">
        <v>259</v>
      </c>
      <c r="BC2" s="7" t="s">
        <v>259</v>
      </c>
      <c r="BD2" s="7" t="s">
        <v>259</v>
      </c>
      <c r="BE2" s="7" t="s">
        <v>259</v>
      </c>
      <c r="BF2" s="7" t="s">
        <v>259</v>
      </c>
      <c r="BG2" s="7" t="s">
        <v>259</v>
      </c>
      <c r="BH2" s="7" t="s">
        <v>259</v>
      </c>
      <c r="BI2" s="7" t="s">
        <v>259</v>
      </c>
      <c r="BJ2" s="7" t="s">
        <v>259</v>
      </c>
      <c r="BK2" s="7" t="s">
        <v>259</v>
      </c>
      <c r="BL2" s="7" t="s">
        <v>259</v>
      </c>
      <c r="BM2" s="7" t="s">
        <v>259</v>
      </c>
      <c r="BN2" s="7" t="s">
        <v>259</v>
      </c>
      <c r="BO2" s="7" t="s">
        <v>259</v>
      </c>
      <c r="BP2" s="7" t="s">
        <v>259</v>
      </c>
      <c r="BQ2" s="7" t="s">
        <v>259</v>
      </c>
      <c r="BR2" s="7" t="s">
        <v>259</v>
      </c>
      <c r="BS2" s="7" t="s">
        <v>259</v>
      </c>
      <c r="BT2" s="7" t="s">
        <v>259</v>
      </c>
      <c r="BU2" s="7" t="s">
        <v>259</v>
      </c>
      <c r="BV2" s="7" t="s">
        <v>259</v>
      </c>
      <c r="BW2" s="7" t="s">
        <v>259</v>
      </c>
      <c r="BX2" s="7" t="s">
        <v>259</v>
      </c>
      <c r="BY2" s="7" t="s">
        <v>259</v>
      </c>
      <c r="BZ2" s="7" t="s">
        <v>259</v>
      </c>
      <c r="CA2" s="7" t="s">
        <v>259</v>
      </c>
      <c r="CB2" s="7" t="s">
        <v>259</v>
      </c>
      <c r="CC2" s="7" t="s">
        <v>259</v>
      </c>
      <c r="CD2" s="7" t="s">
        <v>259</v>
      </c>
      <c r="CE2" s="7" t="s">
        <v>259</v>
      </c>
      <c r="CF2" s="7" t="s">
        <v>259</v>
      </c>
      <c r="CG2" s="7" t="s">
        <v>259</v>
      </c>
      <c r="CH2" s="7" t="s">
        <v>259</v>
      </c>
      <c r="CI2" s="7" t="s">
        <v>259</v>
      </c>
      <c r="CJ2" s="7" t="s">
        <v>259</v>
      </c>
      <c r="CK2" s="7" t="s">
        <v>259</v>
      </c>
      <c r="CL2" s="7" t="s">
        <v>259</v>
      </c>
      <c r="CM2" s="7" t="s">
        <v>259</v>
      </c>
      <c r="CN2" s="7" t="s">
        <v>259</v>
      </c>
      <c r="CO2" s="7" t="s">
        <v>259</v>
      </c>
      <c r="CP2" s="7" t="s">
        <v>259</v>
      </c>
      <c r="CQ2" s="7" t="s">
        <v>259</v>
      </c>
      <c r="CR2" s="7" t="s">
        <v>259</v>
      </c>
      <c r="CS2" s="7" t="s">
        <v>259</v>
      </c>
      <c r="CT2" s="7" t="s">
        <v>259</v>
      </c>
      <c r="CU2" s="7" t="s">
        <v>259</v>
      </c>
      <c r="CV2" s="7" t="s">
        <v>259</v>
      </c>
      <c r="CW2" s="7" t="s">
        <v>259</v>
      </c>
      <c r="CX2" s="7" t="s">
        <v>259</v>
      </c>
      <c r="CY2" s="7" t="s">
        <v>259</v>
      </c>
      <c r="CZ2" s="7" t="s">
        <v>259</v>
      </c>
      <c r="DA2" s="7" t="s">
        <v>259</v>
      </c>
      <c r="DB2" s="7" t="s">
        <v>259</v>
      </c>
      <c r="DC2" s="7" t="s">
        <v>259</v>
      </c>
      <c r="DD2" s="7" t="s">
        <v>259</v>
      </c>
      <c r="DE2" s="7" t="s">
        <v>259</v>
      </c>
      <c r="DF2" s="7" t="s">
        <v>259</v>
      </c>
      <c r="DG2" s="7" t="s">
        <v>259</v>
      </c>
      <c r="DH2" s="7" t="s">
        <v>259</v>
      </c>
      <c r="DI2" s="7" t="s">
        <v>259</v>
      </c>
      <c r="DJ2" s="7" t="s">
        <v>259</v>
      </c>
      <c r="DK2" s="7" t="s">
        <v>259</v>
      </c>
      <c r="DL2" s="7" t="s">
        <v>259</v>
      </c>
      <c r="DM2" s="7" t="s">
        <v>259</v>
      </c>
      <c r="DN2" s="7" t="s">
        <v>259</v>
      </c>
      <c r="DO2" s="7" t="s">
        <v>259</v>
      </c>
      <c r="DP2" s="7" t="s">
        <v>259</v>
      </c>
      <c r="DQ2" s="7" t="s">
        <v>259</v>
      </c>
      <c r="DR2" s="7" t="s">
        <v>259</v>
      </c>
      <c r="DS2" s="7" t="s">
        <v>259</v>
      </c>
      <c r="DT2" s="7" t="s">
        <v>259</v>
      </c>
      <c r="DU2" s="7" t="s">
        <v>259</v>
      </c>
      <c r="DV2" s="7" t="s">
        <v>259</v>
      </c>
      <c r="DW2" s="7" t="s">
        <v>259</v>
      </c>
      <c r="DX2" s="7" t="s">
        <v>259</v>
      </c>
      <c r="DY2" s="7" t="s">
        <v>259</v>
      </c>
      <c r="DZ2" s="7" t="s">
        <v>259</v>
      </c>
      <c r="EA2" s="7" t="s">
        <v>259</v>
      </c>
      <c r="EB2" s="7" t="s">
        <v>259</v>
      </c>
      <c r="EC2" s="7" t="s">
        <v>259</v>
      </c>
      <c r="ED2" s="7" t="s">
        <v>259</v>
      </c>
      <c r="EE2" s="7" t="s">
        <v>259</v>
      </c>
      <c r="EF2" s="7" t="s">
        <v>259</v>
      </c>
      <c r="EG2" s="7" t="s">
        <v>259</v>
      </c>
      <c r="EH2" s="7" t="s">
        <v>259</v>
      </c>
      <c r="EI2" s="7" t="s">
        <v>259</v>
      </c>
      <c r="EJ2" s="7" t="s">
        <v>259</v>
      </c>
      <c r="EK2" s="7" t="s">
        <v>259</v>
      </c>
      <c r="EL2" s="7" t="s">
        <v>259</v>
      </c>
      <c r="EM2" s="7" t="s">
        <v>259</v>
      </c>
      <c r="EN2" s="7" t="s">
        <v>259</v>
      </c>
      <c r="EO2" s="7" t="s">
        <v>259</v>
      </c>
      <c r="EP2" s="7" t="s">
        <v>259</v>
      </c>
      <c r="EQ2" s="7" t="s">
        <v>259</v>
      </c>
      <c r="ER2" s="7" t="s">
        <v>259</v>
      </c>
      <c r="ES2" s="7" t="s">
        <v>259</v>
      </c>
      <c r="ET2" s="7" t="s">
        <v>259</v>
      </c>
      <c r="EU2" s="7" t="s">
        <v>259</v>
      </c>
      <c r="EV2" s="7" t="s">
        <v>259</v>
      </c>
      <c r="EW2" s="7" t="s">
        <v>259</v>
      </c>
      <c r="EX2" s="7" t="s">
        <v>259</v>
      </c>
      <c r="EY2" s="7" t="s">
        <v>259</v>
      </c>
      <c r="EZ2" s="7" t="s">
        <v>259</v>
      </c>
      <c r="FA2" s="7" t="s">
        <v>259</v>
      </c>
      <c r="FB2" s="7" t="s">
        <v>259</v>
      </c>
      <c r="FC2" s="7" t="s">
        <v>259</v>
      </c>
      <c r="FD2" s="7" t="s">
        <v>259</v>
      </c>
      <c r="FE2" s="7" t="s">
        <v>259</v>
      </c>
      <c r="FF2" s="7" t="s">
        <v>259</v>
      </c>
      <c r="FG2" s="7" t="s">
        <v>259</v>
      </c>
      <c r="FH2" s="7" t="s">
        <v>259</v>
      </c>
      <c r="FI2" s="7" t="s">
        <v>259</v>
      </c>
      <c r="FJ2" s="7" t="s">
        <v>259</v>
      </c>
      <c r="FK2" s="7" t="s">
        <v>259</v>
      </c>
      <c r="FL2" s="7" t="s">
        <v>259</v>
      </c>
      <c r="FM2" s="7" t="s">
        <v>259</v>
      </c>
      <c r="FN2" s="7" t="s">
        <v>259</v>
      </c>
      <c r="FO2" s="7" t="s">
        <v>259</v>
      </c>
      <c r="FP2" s="7" t="s">
        <v>259</v>
      </c>
      <c r="FQ2" s="7" t="s">
        <v>259</v>
      </c>
      <c r="FR2" s="7" t="s">
        <v>259</v>
      </c>
      <c r="FS2" s="7" t="s">
        <v>259</v>
      </c>
      <c r="FT2" s="7" t="s">
        <v>259</v>
      </c>
      <c r="FU2" s="7" t="s">
        <v>259</v>
      </c>
      <c r="FV2" s="7" t="s">
        <v>259</v>
      </c>
      <c r="FW2" s="7" t="s">
        <v>259</v>
      </c>
      <c r="FX2" s="7" t="s">
        <v>259</v>
      </c>
      <c r="FY2" s="7" t="s">
        <v>259</v>
      </c>
      <c r="FZ2" s="7" t="s">
        <v>259</v>
      </c>
      <c r="GA2" s="7" t="s">
        <v>259</v>
      </c>
      <c r="GB2" s="7" t="s">
        <v>259</v>
      </c>
      <c r="GC2" s="7" t="s">
        <v>259</v>
      </c>
      <c r="GD2" s="7" t="s">
        <v>259</v>
      </c>
      <c r="GE2" s="7" t="s">
        <v>259</v>
      </c>
      <c r="GF2" s="7" t="s">
        <v>259</v>
      </c>
      <c r="GG2" s="7" t="s">
        <v>259</v>
      </c>
      <c r="GH2" s="7" t="s">
        <v>259</v>
      </c>
      <c r="GI2" s="7" t="s">
        <v>259</v>
      </c>
      <c r="GJ2" s="7" t="s">
        <v>259</v>
      </c>
      <c r="GK2" s="7" t="s">
        <v>259</v>
      </c>
      <c r="GL2" s="7" t="s">
        <v>259</v>
      </c>
      <c r="GM2" s="7" t="s">
        <v>259</v>
      </c>
      <c r="GN2" s="7" t="s">
        <v>259</v>
      </c>
      <c r="GO2" s="7" t="s">
        <v>259</v>
      </c>
      <c r="GP2" s="7" t="s">
        <v>259</v>
      </c>
      <c r="GQ2" s="7" t="s">
        <v>259</v>
      </c>
      <c r="GR2" s="7" t="s">
        <v>259</v>
      </c>
      <c r="GS2" s="7" t="s">
        <v>259</v>
      </c>
      <c r="GT2" s="7" t="s">
        <v>259</v>
      </c>
      <c r="GU2" s="7" t="s">
        <v>259</v>
      </c>
      <c r="GV2" s="7" t="s">
        <v>259</v>
      </c>
      <c r="GW2" s="7" t="s">
        <v>259</v>
      </c>
      <c r="GX2" s="7" t="s">
        <v>259</v>
      </c>
      <c r="GY2" s="7" t="s">
        <v>259</v>
      </c>
      <c r="GZ2" s="7" t="s">
        <v>259</v>
      </c>
      <c r="HA2" s="7" t="s">
        <v>259</v>
      </c>
      <c r="HB2" s="7" t="s">
        <v>259</v>
      </c>
      <c r="HC2" s="7" t="s">
        <v>259</v>
      </c>
      <c r="HD2" s="7" t="s">
        <v>259</v>
      </c>
      <c r="HE2" s="7" t="s">
        <v>259</v>
      </c>
      <c r="HF2" s="7" t="s">
        <v>259</v>
      </c>
      <c r="HG2" s="7" t="s">
        <v>259</v>
      </c>
      <c r="HH2" s="7" t="s">
        <v>259</v>
      </c>
      <c r="HI2" s="7" t="s">
        <v>259</v>
      </c>
      <c r="HJ2" s="7" t="s">
        <v>259</v>
      </c>
      <c r="HK2" s="7" t="s">
        <v>259</v>
      </c>
      <c r="HL2" s="7" t="s">
        <v>259</v>
      </c>
      <c r="HM2" s="7" t="s">
        <v>259</v>
      </c>
      <c r="HN2" s="7" t="s">
        <v>259</v>
      </c>
      <c r="HO2" s="7" t="s">
        <v>259</v>
      </c>
      <c r="HP2" s="7" t="s">
        <v>259</v>
      </c>
      <c r="HQ2" s="7" t="s">
        <v>259</v>
      </c>
      <c r="HR2" s="7" t="s">
        <v>259</v>
      </c>
      <c r="HS2" s="7" t="s">
        <v>259</v>
      </c>
      <c r="HT2" s="7" t="s">
        <v>259</v>
      </c>
      <c r="HU2" s="7" t="s">
        <v>259</v>
      </c>
      <c r="HV2" s="7" t="s">
        <v>259</v>
      </c>
      <c r="HW2" s="7" t="s">
        <v>259</v>
      </c>
      <c r="HX2" s="7" t="s">
        <v>259</v>
      </c>
      <c r="HY2" s="7" t="s">
        <v>259</v>
      </c>
      <c r="HZ2" s="7" t="s">
        <v>259</v>
      </c>
      <c r="IA2" s="7" t="s">
        <v>259</v>
      </c>
      <c r="IB2" s="7" t="s">
        <v>259</v>
      </c>
      <c r="IC2" s="7" t="s">
        <v>259</v>
      </c>
      <c r="ID2" s="7" t="s">
        <v>259</v>
      </c>
      <c r="IE2" s="7" t="s">
        <v>259</v>
      </c>
      <c r="IF2" s="7" t="s">
        <v>259</v>
      </c>
      <c r="IG2" s="7" t="s">
        <v>259</v>
      </c>
      <c r="IH2" s="7" t="s">
        <v>259</v>
      </c>
      <c r="II2" s="7" t="s">
        <v>259</v>
      </c>
      <c r="IJ2" s="7" t="s">
        <v>259</v>
      </c>
      <c r="IK2" s="7" t="s">
        <v>259</v>
      </c>
      <c r="IL2" s="7" t="s">
        <v>259</v>
      </c>
      <c r="IM2" s="7" t="s">
        <v>259</v>
      </c>
      <c r="IN2" s="7" t="s">
        <v>259</v>
      </c>
      <c r="IO2" s="7" t="s">
        <v>259</v>
      </c>
      <c r="IP2" s="7" t="s">
        <v>259</v>
      </c>
      <c r="IQ2" s="7" t="s">
        <v>259</v>
      </c>
    </row>
    <row r="3" spans="1:251">
      <c r="A3" s="4" t="s">
        <v>251</v>
      </c>
      <c r="B3" s="8" t="s">
        <v>260</v>
      </c>
      <c r="C3" s="8" t="s">
        <v>260</v>
      </c>
      <c r="D3" s="8" t="s">
        <v>260</v>
      </c>
      <c r="E3" s="8" t="s">
        <v>260</v>
      </c>
      <c r="F3" s="8" t="s">
        <v>260</v>
      </c>
      <c r="G3" s="8" t="s">
        <v>260</v>
      </c>
      <c r="H3" s="8" t="s">
        <v>260</v>
      </c>
      <c r="I3" s="8" t="s">
        <v>260</v>
      </c>
      <c r="J3" s="8" t="s">
        <v>260</v>
      </c>
      <c r="K3" s="8" t="s">
        <v>260</v>
      </c>
      <c r="L3" s="8" t="s">
        <v>260</v>
      </c>
      <c r="M3" s="8" t="s">
        <v>260</v>
      </c>
      <c r="N3" s="8" t="s">
        <v>260</v>
      </c>
      <c r="O3" s="8" t="s">
        <v>260</v>
      </c>
      <c r="P3" s="8" t="s">
        <v>260</v>
      </c>
      <c r="Q3" s="8" t="s">
        <v>260</v>
      </c>
      <c r="R3" s="8" t="s">
        <v>260</v>
      </c>
      <c r="S3" s="8" t="s">
        <v>260</v>
      </c>
      <c r="T3" s="8" t="s">
        <v>260</v>
      </c>
      <c r="U3" s="8" t="s">
        <v>260</v>
      </c>
      <c r="V3" s="8" t="s">
        <v>260</v>
      </c>
      <c r="W3" s="8" t="s">
        <v>260</v>
      </c>
      <c r="X3" s="8" t="s">
        <v>260</v>
      </c>
      <c r="Y3" s="8" t="s">
        <v>260</v>
      </c>
      <c r="Z3" s="8" t="s">
        <v>260</v>
      </c>
      <c r="AA3" s="8" t="s">
        <v>260</v>
      </c>
      <c r="AB3" s="8" t="s">
        <v>260</v>
      </c>
      <c r="AC3" s="8" t="s">
        <v>260</v>
      </c>
      <c r="AD3" s="8" t="s">
        <v>260</v>
      </c>
      <c r="AE3" s="8" t="s">
        <v>260</v>
      </c>
      <c r="AF3" s="8" t="s">
        <v>260</v>
      </c>
      <c r="AG3" s="8" t="s">
        <v>260</v>
      </c>
      <c r="AH3" s="8" t="s">
        <v>260</v>
      </c>
      <c r="AI3" s="8" t="s">
        <v>260</v>
      </c>
      <c r="AJ3" s="8" t="s">
        <v>260</v>
      </c>
      <c r="AK3" s="8" t="s">
        <v>260</v>
      </c>
      <c r="AL3" s="8" t="s">
        <v>260</v>
      </c>
      <c r="AM3" s="8" t="s">
        <v>260</v>
      </c>
      <c r="AN3" s="8" t="s">
        <v>260</v>
      </c>
      <c r="AO3" s="8" t="s">
        <v>260</v>
      </c>
      <c r="AP3" s="8" t="s">
        <v>260</v>
      </c>
      <c r="AQ3" s="8" t="s">
        <v>260</v>
      </c>
      <c r="AR3" s="8" t="s">
        <v>260</v>
      </c>
      <c r="AS3" s="8" t="s">
        <v>260</v>
      </c>
      <c r="AT3" s="8" t="s">
        <v>260</v>
      </c>
      <c r="AU3" s="8" t="s">
        <v>260</v>
      </c>
      <c r="AV3" s="8" t="s">
        <v>260</v>
      </c>
      <c r="AW3" s="8" t="s">
        <v>260</v>
      </c>
      <c r="AX3" s="8" t="s">
        <v>260</v>
      </c>
      <c r="AY3" s="8" t="s">
        <v>260</v>
      </c>
      <c r="AZ3" s="8" t="s">
        <v>260</v>
      </c>
      <c r="BA3" s="8" t="s">
        <v>260</v>
      </c>
      <c r="BB3" s="8" t="s">
        <v>260</v>
      </c>
      <c r="BC3" s="8" t="s">
        <v>260</v>
      </c>
      <c r="BD3" s="8" t="s">
        <v>260</v>
      </c>
      <c r="BE3" s="8" t="s">
        <v>260</v>
      </c>
      <c r="BF3" s="8" t="s">
        <v>260</v>
      </c>
      <c r="BG3" s="8" t="s">
        <v>260</v>
      </c>
      <c r="BH3" s="8" t="s">
        <v>260</v>
      </c>
      <c r="BI3" s="8" t="s">
        <v>260</v>
      </c>
      <c r="BJ3" s="8" t="s">
        <v>260</v>
      </c>
      <c r="BK3" s="8" t="s">
        <v>260</v>
      </c>
      <c r="BL3" s="8" t="s">
        <v>260</v>
      </c>
      <c r="BM3" s="8" t="s">
        <v>260</v>
      </c>
      <c r="BN3" s="8" t="s">
        <v>260</v>
      </c>
      <c r="BO3" s="8" t="s">
        <v>260</v>
      </c>
      <c r="BP3" s="8" t="s">
        <v>260</v>
      </c>
      <c r="BQ3" s="8" t="s">
        <v>260</v>
      </c>
      <c r="BR3" s="8" t="s">
        <v>260</v>
      </c>
      <c r="BS3" s="8" t="s">
        <v>260</v>
      </c>
      <c r="BT3" s="8" t="s">
        <v>260</v>
      </c>
      <c r="BU3" s="8" t="s">
        <v>260</v>
      </c>
      <c r="BV3" s="8" t="s">
        <v>260</v>
      </c>
      <c r="BW3" s="8" t="s">
        <v>260</v>
      </c>
      <c r="BX3" s="8" t="s">
        <v>260</v>
      </c>
      <c r="BY3" s="8" t="s">
        <v>260</v>
      </c>
      <c r="BZ3" s="8" t="s">
        <v>260</v>
      </c>
      <c r="CA3" s="8" t="s">
        <v>260</v>
      </c>
      <c r="CB3" s="8" t="s">
        <v>260</v>
      </c>
      <c r="CC3" s="8" t="s">
        <v>260</v>
      </c>
      <c r="CD3" s="8" t="s">
        <v>260</v>
      </c>
      <c r="CE3" s="8" t="s">
        <v>260</v>
      </c>
      <c r="CF3" s="8" t="s">
        <v>260</v>
      </c>
      <c r="CG3" s="8" t="s">
        <v>260</v>
      </c>
      <c r="CH3" s="8" t="s">
        <v>260</v>
      </c>
      <c r="CI3" s="8" t="s">
        <v>260</v>
      </c>
      <c r="CJ3" s="8" t="s">
        <v>260</v>
      </c>
      <c r="CK3" s="8" t="s">
        <v>260</v>
      </c>
      <c r="CL3" s="8" t="s">
        <v>260</v>
      </c>
      <c r="CM3" s="8" t="s">
        <v>260</v>
      </c>
      <c r="CN3" s="8" t="s">
        <v>260</v>
      </c>
      <c r="CO3" s="8" t="s">
        <v>260</v>
      </c>
      <c r="CP3" s="8" t="s">
        <v>260</v>
      </c>
      <c r="CQ3" s="8" t="s">
        <v>260</v>
      </c>
      <c r="CR3" s="8" t="s">
        <v>260</v>
      </c>
      <c r="CS3" s="8" t="s">
        <v>260</v>
      </c>
      <c r="CT3" s="8" t="s">
        <v>260</v>
      </c>
      <c r="CU3" s="8" t="s">
        <v>260</v>
      </c>
      <c r="CV3" s="8" t="s">
        <v>260</v>
      </c>
      <c r="CW3" s="8" t="s">
        <v>260</v>
      </c>
      <c r="CX3" s="8" t="s">
        <v>260</v>
      </c>
      <c r="CY3" s="8" t="s">
        <v>260</v>
      </c>
      <c r="CZ3" s="8" t="s">
        <v>260</v>
      </c>
      <c r="DA3" s="8" t="s">
        <v>260</v>
      </c>
      <c r="DB3" s="8" t="s">
        <v>260</v>
      </c>
      <c r="DC3" s="8" t="s">
        <v>260</v>
      </c>
      <c r="DD3" s="8" t="s">
        <v>260</v>
      </c>
      <c r="DE3" s="8" t="s">
        <v>260</v>
      </c>
      <c r="DF3" s="8" t="s">
        <v>260</v>
      </c>
      <c r="DG3" s="8" t="s">
        <v>260</v>
      </c>
      <c r="DH3" s="8" t="s">
        <v>260</v>
      </c>
      <c r="DI3" s="8" t="s">
        <v>260</v>
      </c>
      <c r="DJ3" s="8" t="s">
        <v>260</v>
      </c>
      <c r="DK3" s="8" t="s">
        <v>260</v>
      </c>
      <c r="DL3" s="8" t="s">
        <v>260</v>
      </c>
      <c r="DM3" s="8" t="s">
        <v>260</v>
      </c>
      <c r="DN3" s="8" t="s">
        <v>260</v>
      </c>
      <c r="DO3" s="8" t="s">
        <v>260</v>
      </c>
      <c r="DP3" s="8" t="s">
        <v>260</v>
      </c>
      <c r="DQ3" s="8" t="s">
        <v>260</v>
      </c>
      <c r="DR3" s="8" t="s">
        <v>260</v>
      </c>
      <c r="DS3" s="8" t="s">
        <v>260</v>
      </c>
      <c r="DT3" s="8" t="s">
        <v>260</v>
      </c>
      <c r="DU3" s="8" t="s">
        <v>260</v>
      </c>
      <c r="DV3" s="8" t="s">
        <v>260</v>
      </c>
      <c r="DW3" s="8" t="s">
        <v>260</v>
      </c>
      <c r="DX3" s="8" t="s">
        <v>260</v>
      </c>
      <c r="DY3" s="8" t="s">
        <v>260</v>
      </c>
      <c r="DZ3" s="8" t="s">
        <v>260</v>
      </c>
      <c r="EA3" s="8" t="s">
        <v>260</v>
      </c>
      <c r="EB3" s="8" t="s">
        <v>260</v>
      </c>
      <c r="EC3" s="8" t="s">
        <v>260</v>
      </c>
      <c r="ED3" s="8" t="s">
        <v>260</v>
      </c>
      <c r="EE3" s="8" t="s">
        <v>260</v>
      </c>
      <c r="EF3" s="8" t="s">
        <v>260</v>
      </c>
      <c r="EG3" s="8" t="s">
        <v>260</v>
      </c>
      <c r="EH3" s="8" t="s">
        <v>260</v>
      </c>
      <c r="EI3" s="8" t="s">
        <v>260</v>
      </c>
      <c r="EJ3" s="8" t="s">
        <v>260</v>
      </c>
      <c r="EK3" s="8" t="s">
        <v>260</v>
      </c>
      <c r="EL3" s="8" t="s">
        <v>260</v>
      </c>
      <c r="EM3" s="8" t="s">
        <v>260</v>
      </c>
      <c r="EN3" s="8" t="s">
        <v>260</v>
      </c>
      <c r="EO3" s="8" t="s">
        <v>260</v>
      </c>
      <c r="EP3" s="8" t="s">
        <v>260</v>
      </c>
      <c r="EQ3" s="8" t="s">
        <v>260</v>
      </c>
      <c r="ER3" s="8" t="s">
        <v>260</v>
      </c>
      <c r="ES3" s="8" t="s">
        <v>260</v>
      </c>
      <c r="ET3" s="8" t="s">
        <v>260</v>
      </c>
      <c r="EU3" s="8" t="s">
        <v>260</v>
      </c>
      <c r="EV3" s="8" t="s">
        <v>260</v>
      </c>
      <c r="EW3" s="8" t="s">
        <v>260</v>
      </c>
      <c r="EX3" s="8" t="s">
        <v>260</v>
      </c>
      <c r="EY3" s="8" t="s">
        <v>260</v>
      </c>
      <c r="EZ3" s="8" t="s">
        <v>260</v>
      </c>
      <c r="FA3" s="8" t="s">
        <v>260</v>
      </c>
      <c r="FB3" s="8" t="s">
        <v>260</v>
      </c>
      <c r="FC3" s="8" t="s">
        <v>260</v>
      </c>
      <c r="FD3" s="8" t="s">
        <v>260</v>
      </c>
      <c r="FE3" s="8" t="s">
        <v>260</v>
      </c>
      <c r="FF3" s="8" t="s">
        <v>260</v>
      </c>
      <c r="FG3" s="8" t="s">
        <v>260</v>
      </c>
      <c r="FH3" s="8" t="s">
        <v>260</v>
      </c>
      <c r="FI3" s="8" t="s">
        <v>260</v>
      </c>
      <c r="FJ3" s="8" t="s">
        <v>260</v>
      </c>
      <c r="FK3" s="8" t="s">
        <v>260</v>
      </c>
      <c r="FL3" s="8" t="s">
        <v>260</v>
      </c>
      <c r="FM3" s="8" t="s">
        <v>260</v>
      </c>
      <c r="FN3" s="8" t="s">
        <v>260</v>
      </c>
      <c r="FO3" s="8" t="s">
        <v>260</v>
      </c>
      <c r="FP3" s="8" t="s">
        <v>260</v>
      </c>
      <c r="FQ3" s="8" t="s">
        <v>260</v>
      </c>
      <c r="FR3" s="8" t="s">
        <v>260</v>
      </c>
      <c r="FS3" s="8" t="s">
        <v>260</v>
      </c>
      <c r="FT3" s="8" t="s">
        <v>260</v>
      </c>
      <c r="FU3" s="8" t="s">
        <v>260</v>
      </c>
      <c r="FV3" s="8" t="s">
        <v>260</v>
      </c>
      <c r="FW3" s="8" t="s">
        <v>260</v>
      </c>
      <c r="FX3" s="8" t="s">
        <v>260</v>
      </c>
      <c r="FY3" s="8" t="s">
        <v>260</v>
      </c>
      <c r="FZ3" s="8" t="s">
        <v>260</v>
      </c>
      <c r="GA3" s="8" t="s">
        <v>260</v>
      </c>
      <c r="GB3" s="8" t="s">
        <v>260</v>
      </c>
      <c r="GC3" s="8" t="s">
        <v>260</v>
      </c>
      <c r="GD3" s="8" t="s">
        <v>260</v>
      </c>
      <c r="GE3" s="8" t="s">
        <v>260</v>
      </c>
      <c r="GF3" s="8" t="s">
        <v>260</v>
      </c>
      <c r="GG3" s="8" t="s">
        <v>260</v>
      </c>
      <c r="GH3" s="8" t="s">
        <v>260</v>
      </c>
      <c r="GI3" s="8" t="s">
        <v>260</v>
      </c>
      <c r="GJ3" s="8" t="s">
        <v>260</v>
      </c>
      <c r="GK3" s="8" t="s">
        <v>260</v>
      </c>
      <c r="GL3" s="8" t="s">
        <v>260</v>
      </c>
      <c r="GM3" s="8" t="s">
        <v>260</v>
      </c>
      <c r="GN3" s="8" t="s">
        <v>260</v>
      </c>
      <c r="GO3" s="8" t="s">
        <v>260</v>
      </c>
      <c r="GP3" s="8" t="s">
        <v>260</v>
      </c>
      <c r="GQ3" s="8" t="s">
        <v>260</v>
      </c>
      <c r="GR3" s="8" t="s">
        <v>260</v>
      </c>
      <c r="GS3" s="8" t="s">
        <v>260</v>
      </c>
      <c r="GT3" s="8" t="s">
        <v>260</v>
      </c>
      <c r="GU3" s="8" t="s">
        <v>260</v>
      </c>
      <c r="GV3" s="8" t="s">
        <v>260</v>
      </c>
      <c r="GW3" s="8" t="s">
        <v>260</v>
      </c>
      <c r="GX3" s="8" t="s">
        <v>260</v>
      </c>
      <c r="GY3" s="8" t="s">
        <v>260</v>
      </c>
      <c r="GZ3" s="8" t="s">
        <v>260</v>
      </c>
      <c r="HA3" s="8" t="s">
        <v>260</v>
      </c>
      <c r="HB3" s="8" t="s">
        <v>260</v>
      </c>
      <c r="HC3" s="8" t="s">
        <v>260</v>
      </c>
      <c r="HD3" s="8" t="s">
        <v>260</v>
      </c>
      <c r="HE3" s="8" t="s">
        <v>260</v>
      </c>
      <c r="HF3" s="8" t="s">
        <v>260</v>
      </c>
      <c r="HG3" s="8" t="s">
        <v>260</v>
      </c>
      <c r="HH3" s="8" t="s">
        <v>260</v>
      </c>
      <c r="HI3" s="8" t="s">
        <v>260</v>
      </c>
      <c r="HJ3" s="8" t="s">
        <v>260</v>
      </c>
      <c r="HK3" s="8" t="s">
        <v>260</v>
      </c>
      <c r="HL3" s="8" t="s">
        <v>260</v>
      </c>
      <c r="HM3" s="8" t="s">
        <v>260</v>
      </c>
      <c r="HN3" s="8" t="s">
        <v>260</v>
      </c>
      <c r="HO3" s="8" t="s">
        <v>260</v>
      </c>
      <c r="HP3" s="8" t="s">
        <v>260</v>
      </c>
      <c r="HQ3" s="8" t="s">
        <v>260</v>
      </c>
      <c r="HR3" s="8" t="s">
        <v>260</v>
      </c>
      <c r="HS3" s="8" t="s">
        <v>260</v>
      </c>
      <c r="HT3" s="8" t="s">
        <v>260</v>
      </c>
      <c r="HU3" s="8" t="s">
        <v>260</v>
      </c>
      <c r="HV3" s="8" t="s">
        <v>260</v>
      </c>
      <c r="HW3" s="8" t="s">
        <v>260</v>
      </c>
      <c r="HX3" s="8" t="s">
        <v>260</v>
      </c>
      <c r="HY3" s="8" t="s">
        <v>260</v>
      </c>
      <c r="HZ3" s="8" t="s">
        <v>260</v>
      </c>
      <c r="IA3" s="8" t="s">
        <v>260</v>
      </c>
      <c r="IB3" s="8" t="s">
        <v>260</v>
      </c>
      <c r="IC3" s="8" t="s">
        <v>260</v>
      </c>
      <c r="ID3" s="8" t="s">
        <v>260</v>
      </c>
      <c r="IE3" s="8" t="s">
        <v>260</v>
      </c>
      <c r="IF3" s="8" t="s">
        <v>260</v>
      </c>
      <c r="IG3" s="8" t="s">
        <v>260</v>
      </c>
      <c r="IH3" s="8" t="s">
        <v>260</v>
      </c>
      <c r="II3" s="8" t="s">
        <v>260</v>
      </c>
      <c r="IJ3" s="8" t="s">
        <v>260</v>
      </c>
      <c r="IK3" s="8" t="s">
        <v>260</v>
      </c>
      <c r="IL3" s="8" t="s">
        <v>260</v>
      </c>
      <c r="IM3" s="8" t="s">
        <v>260</v>
      </c>
      <c r="IN3" s="8" t="s">
        <v>260</v>
      </c>
      <c r="IO3" s="8" t="s">
        <v>260</v>
      </c>
      <c r="IP3" s="8" t="s">
        <v>260</v>
      </c>
      <c r="IQ3" s="8" t="s">
        <v>260</v>
      </c>
    </row>
    <row r="4" spans="1:251">
      <c r="A4" s="4" t="s">
        <v>252</v>
      </c>
      <c r="B4" s="8" t="s">
        <v>261</v>
      </c>
      <c r="C4" s="8" t="s">
        <v>261</v>
      </c>
      <c r="D4" s="8" t="s">
        <v>261</v>
      </c>
      <c r="E4" s="8" t="s">
        <v>261</v>
      </c>
      <c r="F4" s="8" t="s">
        <v>261</v>
      </c>
      <c r="G4" s="8" t="s">
        <v>261</v>
      </c>
      <c r="H4" s="8" t="s">
        <v>261</v>
      </c>
      <c r="I4" s="8" t="s">
        <v>261</v>
      </c>
      <c r="J4" s="8" t="s">
        <v>261</v>
      </c>
      <c r="K4" s="8" t="s">
        <v>261</v>
      </c>
      <c r="L4" s="8" t="s">
        <v>261</v>
      </c>
      <c r="M4" s="8" t="s">
        <v>261</v>
      </c>
      <c r="N4" s="8" t="s">
        <v>261</v>
      </c>
      <c r="O4" s="8" t="s">
        <v>261</v>
      </c>
      <c r="P4" s="8" t="s">
        <v>261</v>
      </c>
      <c r="Q4" s="8" t="s">
        <v>261</v>
      </c>
      <c r="R4" s="8" t="s">
        <v>261</v>
      </c>
      <c r="S4" s="8" t="s">
        <v>261</v>
      </c>
      <c r="T4" s="8" t="s">
        <v>261</v>
      </c>
      <c r="U4" s="8" t="s">
        <v>261</v>
      </c>
      <c r="V4" s="8" t="s">
        <v>261</v>
      </c>
      <c r="W4" s="8" t="s">
        <v>261</v>
      </c>
      <c r="X4" s="8" t="s">
        <v>261</v>
      </c>
      <c r="Y4" s="8" t="s">
        <v>261</v>
      </c>
      <c r="Z4" s="8" t="s">
        <v>261</v>
      </c>
      <c r="AA4" s="8" t="s">
        <v>261</v>
      </c>
      <c r="AB4" s="8" t="s">
        <v>261</v>
      </c>
      <c r="AC4" s="8" t="s">
        <v>261</v>
      </c>
      <c r="AD4" s="8" t="s">
        <v>261</v>
      </c>
      <c r="AE4" s="8" t="s">
        <v>261</v>
      </c>
      <c r="AF4" s="8" t="s">
        <v>261</v>
      </c>
      <c r="AG4" s="8" t="s">
        <v>261</v>
      </c>
      <c r="AH4" s="8" t="s">
        <v>261</v>
      </c>
      <c r="AI4" s="8" t="s">
        <v>261</v>
      </c>
      <c r="AJ4" s="8" t="s">
        <v>261</v>
      </c>
      <c r="AK4" s="8" t="s">
        <v>261</v>
      </c>
      <c r="AL4" s="8" t="s">
        <v>261</v>
      </c>
      <c r="AM4" s="8" t="s">
        <v>261</v>
      </c>
      <c r="AN4" s="8" t="s">
        <v>261</v>
      </c>
      <c r="AO4" s="8" t="s">
        <v>261</v>
      </c>
      <c r="AP4" s="8" t="s">
        <v>261</v>
      </c>
      <c r="AQ4" s="8" t="s">
        <v>261</v>
      </c>
      <c r="AR4" s="8" t="s">
        <v>261</v>
      </c>
      <c r="AS4" s="8" t="s">
        <v>261</v>
      </c>
      <c r="AT4" s="8" t="s">
        <v>261</v>
      </c>
      <c r="AU4" s="8" t="s">
        <v>261</v>
      </c>
      <c r="AV4" s="8" t="s">
        <v>261</v>
      </c>
      <c r="AW4" s="8" t="s">
        <v>261</v>
      </c>
      <c r="AX4" s="8" t="s">
        <v>261</v>
      </c>
      <c r="AY4" s="8" t="s">
        <v>261</v>
      </c>
      <c r="AZ4" s="8" t="s">
        <v>261</v>
      </c>
      <c r="BA4" s="8" t="s">
        <v>261</v>
      </c>
      <c r="BB4" s="8" t="s">
        <v>261</v>
      </c>
      <c r="BC4" s="8" t="s">
        <v>261</v>
      </c>
      <c r="BD4" s="8" t="s">
        <v>261</v>
      </c>
      <c r="BE4" s="8" t="s">
        <v>261</v>
      </c>
      <c r="BF4" s="8" t="s">
        <v>261</v>
      </c>
      <c r="BG4" s="8" t="s">
        <v>261</v>
      </c>
      <c r="BH4" s="8" t="s">
        <v>261</v>
      </c>
      <c r="BI4" s="8" t="s">
        <v>261</v>
      </c>
      <c r="BJ4" s="8" t="s">
        <v>261</v>
      </c>
      <c r="BK4" s="8" t="s">
        <v>261</v>
      </c>
      <c r="BL4" s="8" t="s">
        <v>261</v>
      </c>
      <c r="BM4" s="8" t="s">
        <v>261</v>
      </c>
      <c r="BN4" s="8" t="s">
        <v>261</v>
      </c>
      <c r="BO4" s="8" t="s">
        <v>261</v>
      </c>
      <c r="BP4" s="8" t="s">
        <v>261</v>
      </c>
      <c r="BQ4" s="8" t="s">
        <v>261</v>
      </c>
      <c r="BR4" s="8" t="s">
        <v>261</v>
      </c>
      <c r="BS4" s="8" t="s">
        <v>261</v>
      </c>
      <c r="BT4" s="8" t="s">
        <v>261</v>
      </c>
      <c r="BU4" s="8" t="s">
        <v>261</v>
      </c>
      <c r="BV4" s="8" t="s">
        <v>261</v>
      </c>
      <c r="BW4" s="8" t="s">
        <v>261</v>
      </c>
      <c r="BX4" s="8" t="s">
        <v>261</v>
      </c>
      <c r="BY4" s="8" t="s">
        <v>261</v>
      </c>
      <c r="BZ4" s="8" t="s">
        <v>261</v>
      </c>
      <c r="CA4" s="8" t="s">
        <v>261</v>
      </c>
      <c r="CB4" s="8" t="s">
        <v>261</v>
      </c>
      <c r="CC4" s="8" t="s">
        <v>261</v>
      </c>
      <c r="CD4" s="8" t="s">
        <v>261</v>
      </c>
      <c r="CE4" s="8" t="s">
        <v>261</v>
      </c>
      <c r="CF4" s="8" t="s">
        <v>261</v>
      </c>
      <c r="CG4" s="8" t="s">
        <v>261</v>
      </c>
      <c r="CH4" s="8" t="s">
        <v>261</v>
      </c>
      <c r="CI4" s="8" t="s">
        <v>261</v>
      </c>
      <c r="CJ4" s="8" t="s">
        <v>261</v>
      </c>
      <c r="CK4" s="8" t="s">
        <v>261</v>
      </c>
      <c r="CL4" s="8" t="s">
        <v>261</v>
      </c>
      <c r="CM4" s="8" t="s">
        <v>261</v>
      </c>
      <c r="CN4" s="8" t="s">
        <v>261</v>
      </c>
      <c r="CO4" s="8" t="s">
        <v>261</v>
      </c>
      <c r="CP4" s="8" t="s">
        <v>261</v>
      </c>
      <c r="CQ4" s="8" t="s">
        <v>261</v>
      </c>
      <c r="CR4" s="8" t="s">
        <v>261</v>
      </c>
      <c r="CS4" s="8" t="s">
        <v>261</v>
      </c>
      <c r="CT4" s="8" t="s">
        <v>261</v>
      </c>
      <c r="CU4" s="8" t="s">
        <v>261</v>
      </c>
      <c r="CV4" s="8" t="s">
        <v>261</v>
      </c>
      <c r="CW4" s="8" t="s">
        <v>261</v>
      </c>
      <c r="CX4" s="8" t="s">
        <v>261</v>
      </c>
      <c r="CY4" s="8" t="s">
        <v>261</v>
      </c>
      <c r="CZ4" s="8" t="s">
        <v>261</v>
      </c>
      <c r="DA4" s="8" t="s">
        <v>261</v>
      </c>
      <c r="DB4" s="8" t="s">
        <v>261</v>
      </c>
      <c r="DC4" s="8" t="s">
        <v>261</v>
      </c>
      <c r="DD4" s="8" t="s">
        <v>261</v>
      </c>
      <c r="DE4" s="8" t="s">
        <v>261</v>
      </c>
      <c r="DF4" s="8" t="s">
        <v>261</v>
      </c>
      <c r="DG4" s="8" t="s">
        <v>261</v>
      </c>
      <c r="DH4" s="8" t="s">
        <v>261</v>
      </c>
      <c r="DI4" s="8" t="s">
        <v>261</v>
      </c>
      <c r="DJ4" s="8" t="s">
        <v>261</v>
      </c>
      <c r="DK4" s="8" t="s">
        <v>261</v>
      </c>
      <c r="DL4" s="8" t="s">
        <v>261</v>
      </c>
      <c r="DM4" s="8" t="s">
        <v>261</v>
      </c>
      <c r="DN4" s="8" t="s">
        <v>261</v>
      </c>
      <c r="DO4" s="8" t="s">
        <v>261</v>
      </c>
      <c r="DP4" s="8" t="s">
        <v>261</v>
      </c>
      <c r="DQ4" s="8" t="s">
        <v>261</v>
      </c>
      <c r="DR4" s="8" t="s">
        <v>261</v>
      </c>
      <c r="DS4" s="8" t="s">
        <v>261</v>
      </c>
      <c r="DT4" s="8" t="s">
        <v>261</v>
      </c>
      <c r="DU4" s="8" t="s">
        <v>261</v>
      </c>
      <c r="DV4" s="8" t="s">
        <v>261</v>
      </c>
      <c r="DW4" s="8" t="s">
        <v>261</v>
      </c>
      <c r="DX4" s="8" t="s">
        <v>261</v>
      </c>
      <c r="DY4" s="8" t="s">
        <v>261</v>
      </c>
      <c r="DZ4" s="8" t="s">
        <v>261</v>
      </c>
      <c r="EA4" s="8" t="s">
        <v>261</v>
      </c>
      <c r="EB4" s="8" t="s">
        <v>261</v>
      </c>
      <c r="EC4" s="8" t="s">
        <v>261</v>
      </c>
      <c r="ED4" s="8" t="s">
        <v>261</v>
      </c>
      <c r="EE4" s="8" t="s">
        <v>261</v>
      </c>
      <c r="EF4" s="8" t="s">
        <v>261</v>
      </c>
      <c r="EG4" s="8" t="s">
        <v>261</v>
      </c>
      <c r="EH4" s="8" t="s">
        <v>261</v>
      </c>
      <c r="EI4" s="8" t="s">
        <v>261</v>
      </c>
      <c r="EJ4" s="8" t="s">
        <v>261</v>
      </c>
      <c r="EK4" s="8" t="s">
        <v>261</v>
      </c>
      <c r="EL4" s="8" t="s">
        <v>261</v>
      </c>
      <c r="EM4" s="8" t="s">
        <v>261</v>
      </c>
      <c r="EN4" s="8" t="s">
        <v>261</v>
      </c>
      <c r="EO4" s="8" t="s">
        <v>261</v>
      </c>
      <c r="EP4" s="8" t="s">
        <v>261</v>
      </c>
      <c r="EQ4" s="8" t="s">
        <v>261</v>
      </c>
      <c r="ER4" s="8" t="s">
        <v>261</v>
      </c>
      <c r="ES4" s="8" t="s">
        <v>261</v>
      </c>
      <c r="ET4" s="8" t="s">
        <v>261</v>
      </c>
      <c r="EU4" s="8" t="s">
        <v>261</v>
      </c>
      <c r="EV4" s="8" t="s">
        <v>261</v>
      </c>
      <c r="EW4" s="8" t="s">
        <v>261</v>
      </c>
      <c r="EX4" s="8" t="s">
        <v>261</v>
      </c>
      <c r="EY4" s="8" t="s">
        <v>261</v>
      </c>
      <c r="EZ4" s="8" t="s">
        <v>261</v>
      </c>
      <c r="FA4" s="8" t="s">
        <v>261</v>
      </c>
      <c r="FB4" s="8" t="s">
        <v>261</v>
      </c>
      <c r="FC4" s="8" t="s">
        <v>261</v>
      </c>
      <c r="FD4" s="8" t="s">
        <v>261</v>
      </c>
      <c r="FE4" s="8" t="s">
        <v>261</v>
      </c>
      <c r="FF4" s="8" t="s">
        <v>261</v>
      </c>
      <c r="FG4" s="8" t="s">
        <v>261</v>
      </c>
      <c r="FH4" s="8" t="s">
        <v>261</v>
      </c>
      <c r="FI4" s="8" t="s">
        <v>261</v>
      </c>
      <c r="FJ4" s="8" t="s">
        <v>261</v>
      </c>
      <c r="FK4" s="8" t="s">
        <v>261</v>
      </c>
      <c r="FL4" s="8" t="s">
        <v>261</v>
      </c>
      <c r="FM4" s="8" t="s">
        <v>261</v>
      </c>
      <c r="FN4" s="8" t="s">
        <v>261</v>
      </c>
      <c r="FO4" s="8" t="s">
        <v>261</v>
      </c>
      <c r="FP4" s="8" t="s">
        <v>261</v>
      </c>
      <c r="FQ4" s="8" t="s">
        <v>261</v>
      </c>
      <c r="FR4" s="8" t="s">
        <v>261</v>
      </c>
      <c r="FS4" s="8" t="s">
        <v>261</v>
      </c>
      <c r="FT4" s="8" t="s">
        <v>261</v>
      </c>
      <c r="FU4" s="8" t="s">
        <v>261</v>
      </c>
      <c r="FV4" s="8" t="s">
        <v>261</v>
      </c>
      <c r="FW4" s="8" t="s">
        <v>261</v>
      </c>
      <c r="FX4" s="8" t="s">
        <v>261</v>
      </c>
      <c r="FY4" s="8" t="s">
        <v>261</v>
      </c>
      <c r="FZ4" s="8" t="s">
        <v>261</v>
      </c>
      <c r="GA4" s="8" t="s">
        <v>261</v>
      </c>
      <c r="GB4" s="8" t="s">
        <v>261</v>
      </c>
      <c r="GC4" s="8" t="s">
        <v>261</v>
      </c>
      <c r="GD4" s="8" t="s">
        <v>261</v>
      </c>
      <c r="GE4" s="8" t="s">
        <v>261</v>
      </c>
      <c r="GF4" s="8" t="s">
        <v>261</v>
      </c>
      <c r="GG4" s="8" t="s">
        <v>261</v>
      </c>
      <c r="GH4" s="8" t="s">
        <v>261</v>
      </c>
      <c r="GI4" s="8" t="s">
        <v>261</v>
      </c>
      <c r="GJ4" s="8" t="s">
        <v>261</v>
      </c>
      <c r="GK4" s="8" t="s">
        <v>261</v>
      </c>
      <c r="GL4" s="8" t="s">
        <v>261</v>
      </c>
      <c r="GM4" s="8" t="s">
        <v>261</v>
      </c>
      <c r="GN4" s="8" t="s">
        <v>261</v>
      </c>
      <c r="GO4" s="8" t="s">
        <v>261</v>
      </c>
      <c r="GP4" s="8" t="s">
        <v>261</v>
      </c>
      <c r="GQ4" s="8" t="s">
        <v>261</v>
      </c>
      <c r="GR4" s="8" t="s">
        <v>261</v>
      </c>
      <c r="GS4" s="8" t="s">
        <v>261</v>
      </c>
      <c r="GT4" s="8" t="s">
        <v>261</v>
      </c>
      <c r="GU4" s="8" t="s">
        <v>261</v>
      </c>
      <c r="GV4" s="8" t="s">
        <v>261</v>
      </c>
      <c r="GW4" s="8" t="s">
        <v>261</v>
      </c>
      <c r="GX4" s="8" t="s">
        <v>261</v>
      </c>
      <c r="GY4" s="8" t="s">
        <v>261</v>
      </c>
      <c r="GZ4" s="8" t="s">
        <v>261</v>
      </c>
      <c r="HA4" s="8" t="s">
        <v>261</v>
      </c>
      <c r="HB4" s="8" t="s">
        <v>261</v>
      </c>
      <c r="HC4" s="8" t="s">
        <v>261</v>
      </c>
      <c r="HD4" s="8" t="s">
        <v>261</v>
      </c>
      <c r="HE4" s="8" t="s">
        <v>261</v>
      </c>
      <c r="HF4" s="8" t="s">
        <v>261</v>
      </c>
      <c r="HG4" s="8" t="s">
        <v>261</v>
      </c>
      <c r="HH4" s="8" t="s">
        <v>261</v>
      </c>
      <c r="HI4" s="8" t="s">
        <v>261</v>
      </c>
      <c r="HJ4" s="8" t="s">
        <v>261</v>
      </c>
      <c r="HK4" s="8" t="s">
        <v>261</v>
      </c>
      <c r="HL4" s="8" t="s">
        <v>261</v>
      </c>
      <c r="HM4" s="8" t="s">
        <v>261</v>
      </c>
      <c r="HN4" s="8" t="s">
        <v>261</v>
      </c>
      <c r="HO4" s="8" t="s">
        <v>261</v>
      </c>
      <c r="HP4" s="8" t="s">
        <v>261</v>
      </c>
      <c r="HQ4" s="8" t="s">
        <v>261</v>
      </c>
      <c r="HR4" s="8" t="s">
        <v>261</v>
      </c>
      <c r="HS4" s="8" t="s">
        <v>261</v>
      </c>
      <c r="HT4" s="8" t="s">
        <v>261</v>
      </c>
      <c r="HU4" s="8" t="s">
        <v>261</v>
      </c>
      <c r="HV4" s="8" t="s">
        <v>261</v>
      </c>
      <c r="HW4" s="8" t="s">
        <v>261</v>
      </c>
      <c r="HX4" s="8" t="s">
        <v>261</v>
      </c>
      <c r="HY4" s="8" t="s">
        <v>261</v>
      </c>
      <c r="HZ4" s="8" t="s">
        <v>261</v>
      </c>
      <c r="IA4" s="8" t="s">
        <v>261</v>
      </c>
      <c r="IB4" s="8" t="s">
        <v>261</v>
      </c>
      <c r="IC4" s="8" t="s">
        <v>261</v>
      </c>
      <c r="ID4" s="8" t="s">
        <v>261</v>
      </c>
      <c r="IE4" s="8" t="s">
        <v>261</v>
      </c>
      <c r="IF4" s="8" t="s">
        <v>261</v>
      </c>
      <c r="IG4" s="8" t="s">
        <v>261</v>
      </c>
      <c r="IH4" s="8" t="s">
        <v>261</v>
      </c>
      <c r="II4" s="8" t="s">
        <v>261</v>
      </c>
      <c r="IJ4" s="8" t="s">
        <v>261</v>
      </c>
      <c r="IK4" s="8" t="s">
        <v>261</v>
      </c>
      <c r="IL4" s="8" t="s">
        <v>261</v>
      </c>
      <c r="IM4" s="8" t="s">
        <v>261</v>
      </c>
      <c r="IN4" s="8" t="s">
        <v>261</v>
      </c>
      <c r="IO4" s="8" t="s">
        <v>261</v>
      </c>
      <c r="IP4" s="8" t="s">
        <v>261</v>
      </c>
      <c r="IQ4" s="8" t="s">
        <v>261</v>
      </c>
    </row>
    <row r="5" spans="1:251">
      <c r="A5" s="4" t="s">
        <v>253</v>
      </c>
      <c r="B5" s="8" t="s">
        <v>2960</v>
      </c>
      <c r="C5" s="8" t="s">
        <v>2960</v>
      </c>
      <c r="D5" s="8" t="s">
        <v>2960</v>
      </c>
      <c r="E5" s="8" t="s">
        <v>2960</v>
      </c>
      <c r="F5" s="8" t="s">
        <v>2960</v>
      </c>
      <c r="G5" s="8" t="s">
        <v>2960</v>
      </c>
      <c r="H5" s="8" t="s">
        <v>2960</v>
      </c>
      <c r="I5" s="8" t="s">
        <v>2960</v>
      </c>
      <c r="J5" s="8" t="s">
        <v>2960</v>
      </c>
      <c r="K5" s="8" t="s">
        <v>2960</v>
      </c>
      <c r="L5" s="8" t="s">
        <v>2960</v>
      </c>
      <c r="M5" s="8" t="s">
        <v>2960</v>
      </c>
      <c r="N5" s="8" t="s">
        <v>2960</v>
      </c>
      <c r="O5" s="8" t="s">
        <v>2960</v>
      </c>
      <c r="P5" s="8" t="s">
        <v>2960</v>
      </c>
      <c r="Q5" s="8" t="s">
        <v>2960</v>
      </c>
      <c r="R5" s="8" t="s">
        <v>2960</v>
      </c>
      <c r="S5" s="8" t="s">
        <v>2960</v>
      </c>
      <c r="T5" s="8" t="s">
        <v>2960</v>
      </c>
      <c r="U5" s="8" t="s">
        <v>2960</v>
      </c>
      <c r="V5" s="8" t="s">
        <v>2960</v>
      </c>
      <c r="W5" s="8" t="s">
        <v>2960</v>
      </c>
      <c r="X5" s="8" t="s">
        <v>2960</v>
      </c>
      <c r="Y5" s="8" t="s">
        <v>2960</v>
      </c>
      <c r="Z5" s="8" t="s">
        <v>2960</v>
      </c>
      <c r="AA5" s="8" t="s">
        <v>2960</v>
      </c>
      <c r="AB5" s="8" t="s">
        <v>2960</v>
      </c>
      <c r="AC5" s="8" t="s">
        <v>2960</v>
      </c>
      <c r="AD5" s="8" t="s">
        <v>2960</v>
      </c>
      <c r="AE5" s="8" t="s">
        <v>2960</v>
      </c>
      <c r="AF5" s="8" t="s">
        <v>2960</v>
      </c>
      <c r="AG5" s="8" t="s">
        <v>2960</v>
      </c>
      <c r="AH5" s="8" t="s">
        <v>2960</v>
      </c>
      <c r="AI5" s="8" t="s">
        <v>2960</v>
      </c>
      <c r="AJ5" s="8" t="s">
        <v>2960</v>
      </c>
      <c r="AK5" s="8" t="s">
        <v>2960</v>
      </c>
      <c r="AL5" s="8" t="s">
        <v>2960</v>
      </c>
      <c r="AM5" s="8" t="s">
        <v>2960</v>
      </c>
      <c r="AN5" s="8" t="s">
        <v>2960</v>
      </c>
      <c r="AO5" s="8" t="s">
        <v>2960</v>
      </c>
      <c r="AP5" s="8" t="s">
        <v>2960</v>
      </c>
      <c r="AQ5" s="8" t="s">
        <v>2960</v>
      </c>
      <c r="AR5" s="8" t="s">
        <v>2960</v>
      </c>
      <c r="AS5" s="8" t="s">
        <v>2960</v>
      </c>
      <c r="AT5" s="8" t="s">
        <v>2960</v>
      </c>
      <c r="AU5" s="8" t="s">
        <v>2960</v>
      </c>
      <c r="AV5" s="8" t="s">
        <v>2960</v>
      </c>
      <c r="AW5" s="8" t="s">
        <v>2960</v>
      </c>
      <c r="AX5" s="8" t="s">
        <v>2960</v>
      </c>
      <c r="AY5" s="8" t="s">
        <v>2960</v>
      </c>
      <c r="AZ5" s="8" t="s">
        <v>2960</v>
      </c>
      <c r="BA5" s="8" t="s">
        <v>2960</v>
      </c>
      <c r="BB5" s="8" t="s">
        <v>2960</v>
      </c>
      <c r="BC5" s="8" t="s">
        <v>2960</v>
      </c>
      <c r="BD5" s="8" t="s">
        <v>2960</v>
      </c>
      <c r="BE5" s="8" t="s">
        <v>2960</v>
      </c>
      <c r="BF5" s="8" t="s">
        <v>2960</v>
      </c>
      <c r="BG5" s="8" t="s">
        <v>2960</v>
      </c>
      <c r="BH5" s="8" t="s">
        <v>2960</v>
      </c>
      <c r="BI5" s="8" t="s">
        <v>2960</v>
      </c>
      <c r="BJ5" s="8" t="s">
        <v>2960</v>
      </c>
      <c r="BK5" s="8" t="s">
        <v>2960</v>
      </c>
      <c r="BL5" s="8" t="s">
        <v>2960</v>
      </c>
      <c r="BM5" s="8" t="s">
        <v>2960</v>
      </c>
      <c r="BN5" s="8" t="s">
        <v>2960</v>
      </c>
      <c r="BO5" s="8" t="s">
        <v>2960</v>
      </c>
      <c r="BP5" s="8" t="s">
        <v>2960</v>
      </c>
      <c r="BQ5" s="8" t="s">
        <v>2960</v>
      </c>
      <c r="BR5" s="8" t="s">
        <v>2960</v>
      </c>
      <c r="BS5" s="8" t="s">
        <v>2960</v>
      </c>
      <c r="BT5" s="8" t="s">
        <v>2960</v>
      </c>
      <c r="BU5" s="8" t="s">
        <v>2960</v>
      </c>
      <c r="BV5" s="8" t="s">
        <v>2960</v>
      </c>
      <c r="BW5" s="8" t="s">
        <v>2960</v>
      </c>
      <c r="BX5" s="8" t="s">
        <v>2960</v>
      </c>
      <c r="BY5" s="8" t="s">
        <v>2960</v>
      </c>
      <c r="BZ5" s="8" t="s">
        <v>2960</v>
      </c>
      <c r="CA5" s="8" t="s">
        <v>2960</v>
      </c>
      <c r="CB5" s="8" t="s">
        <v>2960</v>
      </c>
      <c r="CC5" s="8" t="s">
        <v>2960</v>
      </c>
      <c r="CD5" s="8" t="s">
        <v>2960</v>
      </c>
      <c r="CE5" s="8" t="s">
        <v>2960</v>
      </c>
      <c r="CF5" s="8" t="s">
        <v>2960</v>
      </c>
      <c r="CG5" s="8" t="s">
        <v>2960</v>
      </c>
      <c r="CH5" s="8" t="s">
        <v>2960</v>
      </c>
      <c r="CI5" s="8" t="s">
        <v>2960</v>
      </c>
      <c r="CJ5" s="8" t="s">
        <v>2960</v>
      </c>
      <c r="CK5" s="8" t="s">
        <v>2960</v>
      </c>
      <c r="CL5" s="8" t="s">
        <v>2960</v>
      </c>
      <c r="CM5" s="8" t="s">
        <v>2960</v>
      </c>
      <c r="CN5" s="8" t="s">
        <v>2960</v>
      </c>
      <c r="CO5" s="8" t="s">
        <v>2960</v>
      </c>
      <c r="CP5" s="8" t="s">
        <v>2960</v>
      </c>
      <c r="CQ5" s="8" t="s">
        <v>2960</v>
      </c>
      <c r="CR5" s="8" t="s">
        <v>2960</v>
      </c>
      <c r="CS5" s="8" t="s">
        <v>2960</v>
      </c>
      <c r="CT5" s="8" t="s">
        <v>2960</v>
      </c>
      <c r="CU5" s="8" t="s">
        <v>2960</v>
      </c>
      <c r="CV5" s="8" t="s">
        <v>2960</v>
      </c>
      <c r="CW5" s="8" t="s">
        <v>2960</v>
      </c>
      <c r="CX5" s="8" t="s">
        <v>2960</v>
      </c>
      <c r="CY5" s="8" t="s">
        <v>2960</v>
      </c>
      <c r="CZ5" s="8" t="s">
        <v>2960</v>
      </c>
      <c r="DA5" s="8" t="s">
        <v>2960</v>
      </c>
      <c r="DB5" s="8" t="s">
        <v>2960</v>
      </c>
      <c r="DC5" s="8" t="s">
        <v>2960</v>
      </c>
      <c r="DD5" s="8" t="s">
        <v>2960</v>
      </c>
      <c r="DE5" s="8" t="s">
        <v>2960</v>
      </c>
      <c r="DF5" s="8" t="s">
        <v>2960</v>
      </c>
      <c r="DG5" s="8" t="s">
        <v>2960</v>
      </c>
      <c r="DH5" s="8" t="s">
        <v>2960</v>
      </c>
      <c r="DI5" s="8" t="s">
        <v>2960</v>
      </c>
      <c r="DJ5" s="8" t="s">
        <v>2960</v>
      </c>
      <c r="DK5" s="8" t="s">
        <v>2960</v>
      </c>
      <c r="DL5" s="8" t="s">
        <v>2960</v>
      </c>
      <c r="DM5" s="8" t="s">
        <v>2960</v>
      </c>
      <c r="DN5" s="8" t="s">
        <v>2960</v>
      </c>
      <c r="DO5" s="8" t="s">
        <v>2960</v>
      </c>
      <c r="DP5" s="8" t="s">
        <v>2960</v>
      </c>
      <c r="DQ5" s="8" t="s">
        <v>2960</v>
      </c>
      <c r="DR5" s="8" t="s">
        <v>2960</v>
      </c>
      <c r="DS5" s="8" t="s">
        <v>2960</v>
      </c>
      <c r="DT5" s="8" t="s">
        <v>2960</v>
      </c>
      <c r="DU5" s="8" t="s">
        <v>2960</v>
      </c>
      <c r="DV5" s="8" t="s">
        <v>2960</v>
      </c>
      <c r="DW5" s="8" t="s">
        <v>2960</v>
      </c>
      <c r="DX5" s="8" t="s">
        <v>2960</v>
      </c>
      <c r="DY5" s="8" t="s">
        <v>2960</v>
      </c>
      <c r="DZ5" s="8" t="s">
        <v>2960</v>
      </c>
      <c r="EA5" s="8" t="s">
        <v>2960</v>
      </c>
      <c r="EB5" s="8" t="s">
        <v>2960</v>
      </c>
      <c r="EC5" s="8" t="s">
        <v>2960</v>
      </c>
      <c r="ED5" s="8" t="s">
        <v>2960</v>
      </c>
      <c r="EE5" s="8" t="s">
        <v>2960</v>
      </c>
      <c r="EF5" s="8" t="s">
        <v>2960</v>
      </c>
      <c r="EG5" s="8" t="s">
        <v>2960</v>
      </c>
      <c r="EH5" s="8" t="s">
        <v>2960</v>
      </c>
      <c r="EI5" s="8" t="s">
        <v>2960</v>
      </c>
      <c r="EJ5" s="8" t="s">
        <v>2960</v>
      </c>
      <c r="EK5" s="8" t="s">
        <v>2960</v>
      </c>
      <c r="EL5" s="8" t="s">
        <v>2960</v>
      </c>
      <c r="EM5" s="8" t="s">
        <v>2960</v>
      </c>
      <c r="EN5" s="8" t="s">
        <v>2960</v>
      </c>
      <c r="EO5" s="8" t="s">
        <v>2960</v>
      </c>
      <c r="EP5" s="8" t="s">
        <v>2960</v>
      </c>
      <c r="EQ5" s="8" t="s">
        <v>2960</v>
      </c>
      <c r="ER5" s="8" t="s">
        <v>2960</v>
      </c>
      <c r="ES5" s="8" t="s">
        <v>2960</v>
      </c>
      <c r="ET5" s="8" t="s">
        <v>2960</v>
      </c>
      <c r="EU5" s="8" t="s">
        <v>2960</v>
      </c>
      <c r="EV5" s="8" t="s">
        <v>2960</v>
      </c>
      <c r="EW5" s="8" t="s">
        <v>2960</v>
      </c>
      <c r="EX5" s="8" t="s">
        <v>2960</v>
      </c>
      <c r="EY5" s="8" t="s">
        <v>2960</v>
      </c>
      <c r="EZ5" s="8" t="s">
        <v>2960</v>
      </c>
      <c r="FA5" s="8" t="s">
        <v>2960</v>
      </c>
      <c r="FB5" s="8" t="s">
        <v>2960</v>
      </c>
      <c r="FC5" s="8" t="s">
        <v>2960</v>
      </c>
      <c r="FD5" s="8" t="s">
        <v>2960</v>
      </c>
      <c r="FE5" s="8" t="s">
        <v>2960</v>
      </c>
      <c r="FF5" s="8" t="s">
        <v>2960</v>
      </c>
      <c r="FG5" s="8" t="s">
        <v>2960</v>
      </c>
      <c r="FH5" s="8" t="s">
        <v>2960</v>
      </c>
      <c r="FI5" s="8" t="s">
        <v>2960</v>
      </c>
      <c r="FJ5" s="8" t="s">
        <v>2960</v>
      </c>
      <c r="FK5" s="8" t="s">
        <v>2960</v>
      </c>
      <c r="FL5" s="8" t="s">
        <v>2960</v>
      </c>
      <c r="FM5" s="8" t="s">
        <v>2960</v>
      </c>
      <c r="FN5" s="8" t="s">
        <v>2960</v>
      </c>
      <c r="FO5" s="8" t="s">
        <v>2960</v>
      </c>
      <c r="FP5" s="8" t="s">
        <v>2960</v>
      </c>
      <c r="FQ5" s="8" t="s">
        <v>2960</v>
      </c>
      <c r="FR5" s="8" t="s">
        <v>2960</v>
      </c>
      <c r="FS5" s="8" t="s">
        <v>2960</v>
      </c>
      <c r="FT5" s="8" t="s">
        <v>2960</v>
      </c>
      <c r="FU5" s="8" t="s">
        <v>2960</v>
      </c>
      <c r="FV5" s="8" t="s">
        <v>2960</v>
      </c>
      <c r="FW5" s="8" t="s">
        <v>2960</v>
      </c>
      <c r="FX5" s="8" t="s">
        <v>2960</v>
      </c>
      <c r="FY5" s="8" t="s">
        <v>2960</v>
      </c>
      <c r="FZ5" s="8" t="s">
        <v>2960</v>
      </c>
      <c r="GA5" s="8" t="s">
        <v>2960</v>
      </c>
      <c r="GB5" s="8" t="s">
        <v>2960</v>
      </c>
      <c r="GC5" s="8" t="s">
        <v>2960</v>
      </c>
      <c r="GD5" s="8" t="s">
        <v>2960</v>
      </c>
      <c r="GE5" s="8" t="s">
        <v>2960</v>
      </c>
      <c r="GF5" s="8" t="s">
        <v>2960</v>
      </c>
      <c r="GG5" s="8" t="s">
        <v>2960</v>
      </c>
      <c r="GH5" s="8" t="s">
        <v>2960</v>
      </c>
      <c r="GI5" s="8" t="s">
        <v>2960</v>
      </c>
      <c r="GJ5" s="8" t="s">
        <v>2960</v>
      </c>
      <c r="GK5" s="8" t="s">
        <v>2960</v>
      </c>
      <c r="GL5" s="8" t="s">
        <v>2960</v>
      </c>
      <c r="GM5" s="8" t="s">
        <v>2960</v>
      </c>
      <c r="GN5" s="8" t="s">
        <v>2960</v>
      </c>
      <c r="GO5" s="8" t="s">
        <v>2960</v>
      </c>
      <c r="GP5" s="8" t="s">
        <v>2960</v>
      </c>
      <c r="GQ5" s="8" t="s">
        <v>2960</v>
      </c>
      <c r="GR5" s="8" t="s">
        <v>2960</v>
      </c>
      <c r="GS5" s="8" t="s">
        <v>2960</v>
      </c>
      <c r="GT5" s="8" t="s">
        <v>2960</v>
      </c>
      <c r="GU5" s="8" t="s">
        <v>2960</v>
      </c>
      <c r="GV5" s="8" t="s">
        <v>2960</v>
      </c>
      <c r="GW5" s="8" t="s">
        <v>2960</v>
      </c>
      <c r="GX5" s="8" t="s">
        <v>2960</v>
      </c>
      <c r="GY5" s="8" t="s">
        <v>2960</v>
      </c>
      <c r="GZ5" s="8" t="s">
        <v>2960</v>
      </c>
      <c r="HA5" s="8" t="s">
        <v>2960</v>
      </c>
      <c r="HB5" s="8" t="s">
        <v>2960</v>
      </c>
      <c r="HC5" s="8" t="s">
        <v>2960</v>
      </c>
      <c r="HD5" s="8" t="s">
        <v>2960</v>
      </c>
      <c r="HE5" s="8" t="s">
        <v>2960</v>
      </c>
      <c r="HF5" s="8" t="s">
        <v>2960</v>
      </c>
      <c r="HG5" s="8" t="s">
        <v>2960</v>
      </c>
      <c r="HH5" s="8" t="s">
        <v>2960</v>
      </c>
      <c r="HI5" s="8" t="s">
        <v>2960</v>
      </c>
      <c r="HJ5" s="8" t="s">
        <v>2960</v>
      </c>
      <c r="HK5" s="8" t="s">
        <v>2960</v>
      </c>
      <c r="HL5" s="8" t="s">
        <v>2960</v>
      </c>
      <c r="HM5" s="8" t="s">
        <v>2960</v>
      </c>
      <c r="HN5" s="8" t="s">
        <v>2960</v>
      </c>
      <c r="HO5" s="8" t="s">
        <v>2960</v>
      </c>
      <c r="HP5" s="8" t="s">
        <v>2960</v>
      </c>
      <c r="HQ5" s="8" t="s">
        <v>2960</v>
      </c>
      <c r="HR5" s="8" t="s">
        <v>2960</v>
      </c>
      <c r="HS5" s="8" t="s">
        <v>2960</v>
      </c>
      <c r="HT5" s="8" t="s">
        <v>2960</v>
      </c>
      <c r="HU5" s="8" t="s">
        <v>2960</v>
      </c>
      <c r="HV5" s="8" t="s">
        <v>2960</v>
      </c>
      <c r="HW5" s="8" t="s">
        <v>2960</v>
      </c>
      <c r="HX5" s="8" t="s">
        <v>2960</v>
      </c>
      <c r="HY5" s="8" t="s">
        <v>2960</v>
      </c>
      <c r="HZ5" s="8" t="s">
        <v>2960</v>
      </c>
      <c r="IA5" s="8" t="s">
        <v>2960</v>
      </c>
      <c r="IB5" s="8" t="s">
        <v>2960</v>
      </c>
      <c r="IC5" s="8" t="s">
        <v>2960</v>
      </c>
      <c r="ID5" s="8" t="s">
        <v>2960</v>
      </c>
      <c r="IE5" s="8" t="s">
        <v>2960</v>
      </c>
      <c r="IF5" s="8" t="s">
        <v>2960</v>
      </c>
      <c r="IG5" s="8" t="s">
        <v>2960</v>
      </c>
      <c r="IH5" s="8" t="s">
        <v>2960</v>
      </c>
      <c r="II5" s="8" t="s">
        <v>2960</v>
      </c>
      <c r="IJ5" s="8" t="s">
        <v>2960</v>
      </c>
      <c r="IK5" s="8" t="s">
        <v>2960</v>
      </c>
      <c r="IL5" s="8" t="s">
        <v>2960</v>
      </c>
      <c r="IM5" s="8" t="s">
        <v>2960</v>
      </c>
      <c r="IN5" s="8" t="s">
        <v>2960</v>
      </c>
      <c r="IO5" s="8" t="s">
        <v>2960</v>
      </c>
      <c r="IP5" s="8" t="s">
        <v>2960</v>
      </c>
      <c r="IQ5" s="8" t="s">
        <v>2960</v>
      </c>
    </row>
    <row r="6" spans="1:251">
      <c r="A6" s="4" t="s">
        <v>254</v>
      </c>
      <c r="B6" s="1">
        <v>2</v>
      </c>
      <c r="C6" s="1">
        <v>2</v>
      </c>
      <c r="D6" s="1">
        <v>2</v>
      </c>
      <c r="E6" s="1">
        <v>2</v>
      </c>
      <c r="F6" s="1">
        <v>2</v>
      </c>
      <c r="G6" s="1">
        <v>2</v>
      </c>
      <c r="H6" s="1">
        <v>2</v>
      </c>
      <c r="I6" s="1">
        <v>2</v>
      </c>
      <c r="J6" s="1">
        <v>2</v>
      </c>
      <c r="K6" s="1">
        <v>2</v>
      </c>
      <c r="L6" s="1">
        <v>2</v>
      </c>
      <c r="M6" s="1">
        <v>2</v>
      </c>
      <c r="N6" s="1">
        <v>2</v>
      </c>
      <c r="O6" s="1">
        <v>2</v>
      </c>
      <c r="P6" s="1">
        <v>2</v>
      </c>
      <c r="Q6" s="1">
        <v>2</v>
      </c>
      <c r="R6" s="1">
        <v>2</v>
      </c>
      <c r="S6" s="1">
        <v>2</v>
      </c>
      <c r="T6" s="1">
        <v>2</v>
      </c>
      <c r="U6" s="1">
        <v>2</v>
      </c>
      <c r="V6" s="1">
        <v>2</v>
      </c>
      <c r="W6" s="1">
        <v>2</v>
      </c>
      <c r="X6" s="1">
        <v>2</v>
      </c>
      <c r="Y6" s="1">
        <v>2</v>
      </c>
      <c r="Z6" s="1">
        <v>2</v>
      </c>
      <c r="AA6" s="1">
        <v>2</v>
      </c>
      <c r="AB6" s="1">
        <v>2</v>
      </c>
      <c r="AC6" s="1">
        <v>2</v>
      </c>
      <c r="AD6" s="1">
        <v>2</v>
      </c>
      <c r="AE6" s="1">
        <v>2</v>
      </c>
      <c r="AF6" s="1">
        <v>2</v>
      </c>
      <c r="AG6" s="1">
        <v>2</v>
      </c>
      <c r="AH6" s="1">
        <v>2</v>
      </c>
      <c r="AI6" s="1">
        <v>2</v>
      </c>
      <c r="AJ6" s="1">
        <v>2</v>
      </c>
      <c r="AK6" s="1">
        <v>2</v>
      </c>
      <c r="AL6" s="1">
        <v>2</v>
      </c>
      <c r="AM6" s="1">
        <v>2</v>
      </c>
      <c r="AN6" s="1">
        <v>2</v>
      </c>
      <c r="AO6" s="1">
        <v>2</v>
      </c>
      <c r="AP6" s="1">
        <v>2</v>
      </c>
      <c r="AQ6" s="1">
        <v>2</v>
      </c>
      <c r="AR6" s="1">
        <v>2</v>
      </c>
      <c r="AS6" s="1">
        <v>2</v>
      </c>
      <c r="AT6" s="1">
        <v>2</v>
      </c>
      <c r="AU6" s="1">
        <v>2</v>
      </c>
      <c r="AV6" s="1">
        <v>2</v>
      </c>
      <c r="AW6" s="1">
        <v>2</v>
      </c>
      <c r="AX6" s="1">
        <v>2</v>
      </c>
      <c r="AY6" s="1">
        <v>2</v>
      </c>
      <c r="AZ6" s="1">
        <v>2</v>
      </c>
      <c r="BA6" s="1">
        <v>2</v>
      </c>
      <c r="BB6" s="1">
        <v>2</v>
      </c>
      <c r="BC6" s="1">
        <v>2</v>
      </c>
      <c r="BD6" s="1">
        <v>2</v>
      </c>
      <c r="BE6" s="1">
        <v>2</v>
      </c>
      <c r="BF6" s="1">
        <v>2</v>
      </c>
      <c r="BG6" s="1">
        <v>2</v>
      </c>
      <c r="BH6" s="1">
        <v>2</v>
      </c>
      <c r="BI6" s="1">
        <v>2</v>
      </c>
      <c r="BJ6" s="1">
        <v>2</v>
      </c>
      <c r="BK6" s="1">
        <v>2</v>
      </c>
      <c r="BL6" s="1">
        <v>2</v>
      </c>
      <c r="BM6" s="1">
        <v>2</v>
      </c>
      <c r="BN6" s="1">
        <v>2</v>
      </c>
      <c r="BO6" s="1">
        <v>2</v>
      </c>
      <c r="BP6" s="1">
        <v>2</v>
      </c>
      <c r="BQ6" s="1">
        <v>2</v>
      </c>
      <c r="BR6" s="1">
        <v>2</v>
      </c>
      <c r="BS6" s="1">
        <v>2</v>
      </c>
      <c r="BT6" s="1">
        <v>2</v>
      </c>
      <c r="BU6" s="1">
        <v>2</v>
      </c>
      <c r="BV6" s="1">
        <v>2</v>
      </c>
      <c r="BW6" s="1">
        <v>2</v>
      </c>
      <c r="BX6" s="1">
        <v>2</v>
      </c>
      <c r="BY6" s="1">
        <v>2</v>
      </c>
      <c r="BZ6" s="1">
        <v>2</v>
      </c>
      <c r="CA6" s="1">
        <v>2</v>
      </c>
      <c r="CB6" s="1">
        <v>2</v>
      </c>
      <c r="CC6" s="1">
        <v>2</v>
      </c>
      <c r="CD6" s="1">
        <v>2</v>
      </c>
      <c r="CE6" s="1">
        <v>2</v>
      </c>
      <c r="CF6" s="1">
        <v>2</v>
      </c>
      <c r="CG6" s="1">
        <v>2</v>
      </c>
      <c r="CH6" s="1">
        <v>2</v>
      </c>
      <c r="CI6" s="1">
        <v>2</v>
      </c>
      <c r="CJ6" s="1">
        <v>2</v>
      </c>
      <c r="CK6" s="1">
        <v>2</v>
      </c>
      <c r="CL6" s="1">
        <v>2</v>
      </c>
      <c r="CM6" s="1">
        <v>2</v>
      </c>
      <c r="CN6" s="1">
        <v>2</v>
      </c>
      <c r="CO6" s="1">
        <v>2</v>
      </c>
      <c r="CP6" s="1">
        <v>2</v>
      </c>
      <c r="CQ6" s="1">
        <v>2</v>
      </c>
      <c r="CR6" s="1">
        <v>2</v>
      </c>
      <c r="CS6" s="1">
        <v>2</v>
      </c>
      <c r="CT6" s="1">
        <v>2</v>
      </c>
      <c r="CU6" s="1">
        <v>2</v>
      </c>
      <c r="CV6" s="1">
        <v>2</v>
      </c>
      <c r="CW6" s="1">
        <v>2</v>
      </c>
      <c r="CX6" s="1">
        <v>2</v>
      </c>
      <c r="CY6" s="1">
        <v>2</v>
      </c>
      <c r="CZ6" s="1">
        <v>2</v>
      </c>
      <c r="DA6" s="1">
        <v>2</v>
      </c>
      <c r="DB6" s="1">
        <v>2</v>
      </c>
      <c r="DC6" s="1">
        <v>2</v>
      </c>
      <c r="DD6" s="1">
        <v>2</v>
      </c>
      <c r="DE6" s="1">
        <v>2</v>
      </c>
      <c r="DF6" s="1">
        <v>2</v>
      </c>
      <c r="DG6" s="1">
        <v>2</v>
      </c>
      <c r="DH6" s="1">
        <v>2</v>
      </c>
      <c r="DI6" s="1">
        <v>2</v>
      </c>
      <c r="DJ6" s="1">
        <v>2</v>
      </c>
      <c r="DK6" s="1">
        <v>2</v>
      </c>
      <c r="DL6" s="1">
        <v>2</v>
      </c>
      <c r="DM6" s="1">
        <v>2</v>
      </c>
      <c r="DN6" s="1">
        <v>2</v>
      </c>
      <c r="DO6" s="1">
        <v>2</v>
      </c>
      <c r="DP6" s="1">
        <v>2</v>
      </c>
      <c r="DQ6" s="1">
        <v>2</v>
      </c>
      <c r="DR6" s="1">
        <v>2</v>
      </c>
      <c r="DS6" s="1">
        <v>2</v>
      </c>
      <c r="DT6" s="1">
        <v>2</v>
      </c>
      <c r="DU6" s="1">
        <v>2</v>
      </c>
      <c r="DV6" s="1">
        <v>2</v>
      </c>
      <c r="DW6" s="1">
        <v>2</v>
      </c>
      <c r="DX6" s="1">
        <v>2</v>
      </c>
      <c r="DY6" s="1">
        <v>2</v>
      </c>
      <c r="DZ6" s="1">
        <v>2</v>
      </c>
      <c r="EA6" s="1">
        <v>2</v>
      </c>
      <c r="EB6" s="1">
        <v>2</v>
      </c>
      <c r="EC6" s="1">
        <v>2</v>
      </c>
      <c r="ED6" s="1">
        <v>2</v>
      </c>
      <c r="EE6" s="1">
        <v>2</v>
      </c>
      <c r="EF6" s="1">
        <v>2</v>
      </c>
      <c r="EG6" s="1">
        <v>2</v>
      </c>
      <c r="EH6" s="1">
        <v>2</v>
      </c>
      <c r="EI6" s="1">
        <v>2</v>
      </c>
      <c r="EJ6" s="1">
        <v>2</v>
      </c>
      <c r="EK6" s="1">
        <v>2</v>
      </c>
      <c r="EL6" s="1">
        <v>2</v>
      </c>
      <c r="EM6" s="1">
        <v>2</v>
      </c>
      <c r="EN6" s="1">
        <v>2</v>
      </c>
      <c r="EO6" s="1">
        <v>2</v>
      </c>
      <c r="EP6" s="1">
        <v>2</v>
      </c>
      <c r="EQ6" s="1">
        <v>2</v>
      </c>
      <c r="ER6" s="1">
        <v>2</v>
      </c>
      <c r="ES6" s="1">
        <v>2</v>
      </c>
      <c r="ET6" s="1">
        <v>2</v>
      </c>
      <c r="EU6" s="1">
        <v>2</v>
      </c>
      <c r="EV6" s="1">
        <v>2</v>
      </c>
      <c r="EW6" s="1">
        <v>2</v>
      </c>
      <c r="EX6" s="1">
        <v>2</v>
      </c>
      <c r="EY6" s="1">
        <v>2</v>
      </c>
      <c r="EZ6" s="1">
        <v>2</v>
      </c>
      <c r="FA6" s="1">
        <v>2</v>
      </c>
      <c r="FB6" s="1">
        <v>2</v>
      </c>
      <c r="FC6" s="1">
        <v>2</v>
      </c>
      <c r="FD6" s="1">
        <v>2</v>
      </c>
      <c r="FE6" s="1">
        <v>2</v>
      </c>
      <c r="FF6" s="1">
        <v>2</v>
      </c>
      <c r="FG6" s="1">
        <v>2</v>
      </c>
      <c r="FH6" s="1">
        <v>2</v>
      </c>
      <c r="FI6" s="1">
        <v>2</v>
      </c>
      <c r="FJ6" s="1">
        <v>2</v>
      </c>
      <c r="FK6" s="1">
        <v>2</v>
      </c>
      <c r="FL6" s="1">
        <v>2</v>
      </c>
      <c r="FM6" s="1">
        <v>2</v>
      </c>
      <c r="FN6" s="1">
        <v>2</v>
      </c>
      <c r="FO6" s="1">
        <v>2</v>
      </c>
      <c r="FP6" s="1">
        <v>2</v>
      </c>
      <c r="FQ6" s="1">
        <v>2</v>
      </c>
      <c r="FR6" s="1">
        <v>2</v>
      </c>
      <c r="FS6" s="1">
        <v>2</v>
      </c>
      <c r="FT6" s="1">
        <v>2</v>
      </c>
      <c r="FU6" s="1">
        <v>2</v>
      </c>
      <c r="FV6" s="1">
        <v>2</v>
      </c>
      <c r="FW6" s="1">
        <v>2</v>
      </c>
      <c r="FX6" s="1">
        <v>2</v>
      </c>
      <c r="FY6" s="1">
        <v>2</v>
      </c>
      <c r="FZ6" s="1">
        <v>2</v>
      </c>
      <c r="GA6" s="1">
        <v>2</v>
      </c>
      <c r="GB6" s="1">
        <v>2</v>
      </c>
      <c r="GC6" s="1">
        <v>2</v>
      </c>
      <c r="GD6" s="1">
        <v>2</v>
      </c>
      <c r="GE6" s="1">
        <v>2</v>
      </c>
      <c r="GF6" s="1">
        <v>2</v>
      </c>
      <c r="GG6" s="1">
        <v>2</v>
      </c>
      <c r="GH6" s="1">
        <v>2</v>
      </c>
      <c r="GI6" s="1">
        <v>2</v>
      </c>
      <c r="GJ6" s="1">
        <v>2</v>
      </c>
      <c r="GK6" s="1">
        <v>2</v>
      </c>
      <c r="GL6" s="1">
        <v>2</v>
      </c>
      <c r="GM6" s="1">
        <v>2</v>
      </c>
      <c r="GN6" s="1">
        <v>2</v>
      </c>
      <c r="GO6" s="1">
        <v>2</v>
      </c>
      <c r="GP6" s="1">
        <v>2</v>
      </c>
      <c r="GQ6" s="1">
        <v>2</v>
      </c>
      <c r="GR6" s="1">
        <v>2</v>
      </c>
      <c r="GS6" s="1">
        <v>2</v>
      </c>
      <c r="GT6" s="1">
        <v>2</v>
      </c>
      <c r="GU6" s="1">
        <v>2</v>
      </c>
      <c r="GV6" s="1">
        <v>2</v>
      </c>
      <c r="GW6" s="1">
        <v>2</v>
      </c>
      <c r="GX6" s="1">
        <v>2</v>
      </c>
      <c r="GY6" s="1">
        <v>2</v>
      </c>
      <c r="GZ6" s="1">
        <v>2</v>
      </c>
      <c r="HA6" s="1">
        <v>2</v>
      </c>
      <c r="HB6" s="1">
        <v>2</v>
      </c>
      <c r="HC6" s="1">
        <v>2</v>
      </c>
      <c r="HD6" s="1">
        <v>2</v>
      </c>
      <c r="HE6" s="1">
        <v>2</v>
      </c>
      <c r="HF6" s="1">
        <v>2</v>
      </c>
      <c r="HG6" s="1">
        <v>2</v>
      </c>
      <c r="HH6" s="1">
        <v>2</v>
      </c>
      <c r="HI6" s="1">
        <v>2</v>
      </c>
      <c r="HJ6" s="1">
        <v>2</v>
      </c>
      <c r="HK6" s="1">
        <v>2</v>
      </c>
      <c r="HL6" s="1">
        <v>2</v>
      </c>
      <c r="HM6" s="1">
        <v>2</v>
      </c>
      <c r="HN6" s="1">
        <v>2</v>
      </c>
      <c r="HO6" s="1">
        <v>2</v>
      </c>
      <c r="HP6" s="1">
        <v>2</v>
      </c>
      <c r="HQ6" s="1">
        <v>2</v>
      </c>
      <c r="HR6" s="1">
        <v>2</v>
      </c>
      <c r="HS6" s="1">
        <v>2</v>
      </c>
      <c r="HT6" s="1">
        <v>2</v>
      </c>
      <c r="HU6" s="1">
        <v>2</v>
      </c>
      <c r="HV6" s="1">
        <v>2</v>
      </c>
      <c r="HW6" s="1">
        <v>2</v>
      </c>
      <c r="HX6" s="1">
        <v>2</v>
      </c>
      <c r="HY6" s="1">
        <v>2</v>
      </c>
      <c r="HZ6" s="1">
        <v>2</v>
      </c>
      <c r="IA6" s="1">
        <v>2</v>
      </c>
      <c r="IB6" s="1">
        <v>2</v>
      </c>
      <c r="IC6" s="1">
        <v>2</v>
      </c>
      <c r="ID6" s="1">
        <v>2</v>
      </c>
      <c r="IE6" s="1">
        <v>2</v>
      </c>
      <c r="IF6" s="1">
        <v>2</v>
      </c>
      <c r="IG6" s="1">
        <v>2</v>
      </c>
      <c r="IH6" s="1">
        <v>2</v>
      </c>
      <c r="II6" s="1">
        <v>2</v>
      </c>
      <c r="IJ6" s="1">
        <v>2</v>
      </c>
      <c r="IK6" s="1">
        <v>2</v>
      </c>
      <c r="IL6" s="1">
        <v>2</v>
      </c>
      <c r="IM6" s="1">
        <v>2</v>
      </c>
      <c r="IN6" s="1">
        <v>2</v>
      </c>
      <c r="IO6" s="1">
        <v>2</v>
      </c>
      <c r="IP6" s="1">
        <v>2</v>
      </c>
      <c r="IQ6" s="1">
        <v>2</v>
      </c>
    </row>
    <row r="7" spans="1:251" s="6" customFormat="1">
      <c r="A7" s="5" t="s">
        <v>255</v>
      </c>
      <c r="B7" s="6">
        <v>42036</v>
      </c>
      <c r="C7" s="6">
        <v>42036</v>
      </c>
      <c r="D7" s="6">
        <v>42036</v>
      </c>
      <c r="E7" s="6">
        <v>42036</v>
      </c>
      <c r="F7" s="6">
        <v>42036</v>
      </c>
      <c r="G7" s="6">
        <v>42036</v>
      </c>
      <c r="H7" s="6">
        <v>42036</v>
      </c>
      <c r="I7" s="6">
        <v>42036</v>
      </c>
      <c r="J7" s="6">
        <v>42036</v>
      </c>
      <c r="K7" s="6">
        <v>42036</v>
      </c>
      <c r="L7" s="6">
        <v>42036</v>
      </c>
      <c r="M7" s="6">
        <v>42036</v>
      </c>
      <c r="N7" s="6">
        <v>42036</v>
      </c>
      <c r="O7" s="6">
        <v>42036</v>
      </c>
      <c r="P7" s="6">
        <v>42036</v>
      </c>
      <c r="Q7" s="6">
        <v>42036</v>
      </c>
      <c r="R7" s="6">
        <v>42036</v>
      </c>
      <c r="S7" s="6">
        <v>42036</v>
      </c>
      <c r="T7" s="6">
        <v>42036</v>
      </c>
      <c r="U7" s="6">
        <v>42036</v>
      </c>
      <c r="V7" s="6">
        <v>42036</v>
      </c>
      <c r="W7" s="6">
        <v>42036</v>
      </c>
      <c r="X7" s="6">
        <v>42036</v>
      </c>
      <c r="Y7" s="6">
        <v>42036</v>
      </c>
      <c r="Z7" s="6">
        <v>42036</v>
      </c>
      <c r="AA7" s="6">
        <v>42036</v>
      </c>
      <c r="AB7" s="6">
        <v>42036</v>
      </c>
      <c r="AC7" s="6">
        <v>42036</v>
      </c>
      <c r="AD7" s="6">
        <v>42036</v>
      </c>
      <c r="AE7" s="6">
        <v>42036</v>
      </c>
      <c r="AF7" s="6">
        <v>42036</v>
      </c>
      <c r="AG7" s="6">
        <v>42036</v>
      </c>
      <c r="AH7" s="6">
        <v>42036</v>
      </c>
      <c r="AI7" s="6">
        <v>42036</v>
      </c>
      <c r="AJ7" s="6">
        <v>42036</v>
      </c>
      <c r="AK7" s="6">
        <v>42036</v>
      </c>
      <c r="AL7" s="6">
        <v>42036</v>
      </c>
      <c r="AM7" s="6">
        <v>42036</v>
      </c>
      <c r="AN7" s="6">
        <v>42036</v>
      </c>
      <c r="AO7" s="6">
        <v>42036</v>
      </c>
      <c r="AP7" s="6">
        <v>42036</v>
      </c>
      <c r="AQ7" s="6">
        <v>42036</v>
      </c>
      <c r="AR7" s="6">
        <v>42036</v>
      </c>
      <c r="AS7" s="6">
        <v>42036</v>
      </c>
      <c r="AT7" s="6">
        <v>42036</v>
      </c>
      <c r="AU7" s="6">
        <v>42036</v>
      </c>
      <c r="AV7" s="6">
        <v>42036</v>
      </c>
      <c r="AW7" s="6">
        <v>42036</v>
      </c>
      <c r="AX7" s="6">
        <v>42036</v>
      </c>
      <c r="AY7" s="6">
        <v>42036</v>
      </c>
      <c r="AZ7" s="6">
        <v>42036</v>
      </c>
      <c r="BA7" s="6">
        <v>42036</v>
      </c>
      <c r="BB7" s="6">
        <v>42036</v>
      </c>
      <c r="BC7" s="6">
        <v>42036</v>
      </c>
      <c r="BD7" s="6">
        <v>42036</v>
      </c>
      <c r="BE7" s="6">
        <v>42036</v>
      </c>
      <c r="BF7" s="6">
        <v>42036</v>
      </c>
      <c r="BG7" s="6">
        <v>42036</v>
      </c>
      <c r="BH7" s="6">
        <v>42036</v>
      </c>
      <c r="BI7" s="6">
        <v>42036</v>
      </c>
      <c r="BJ7" s="6">
        <v>42036</v>
      </c>
      <c r="BK7" s="6">
        <v>42036</v>
      </c>
      <c r="BL7" s="6">
        <v>42036</v>
      </c>
      <c r="BM7" s="6">
        <v>42036</v>
      </c>
      <c r="BN7" s="6">
        <v>42036</v>
      </c>
      <c r="BO7" s="6">
        <v>42036</v>
      </c>
      <c r="BP7" s="6">
        <v>42036</v>
      </c>
      <c r="BQ7" s="6">
        <v>42036</v>
      </c>
      <c r="BR7" s="6">
        <v>42036</v>
      </c>
      <c r="BS7" s="6">
        <v>42036</v>
      </c>
      <c r="BT7" s="6">
        <v>42036</v>
      </c>
      <c r="BU7" s="6">
        <v>42036</v>
      </c>
      <c r="BV7" s="6">
        <v>42036</v>
      </c>
      <c r="BW7" s="6">
        <v>42036</v>
      </c>
      <c r="BX7" s="6">
        <v>42036</v>
      </c>
      <c r="BY7" s="6">
        <v>42036</v>
      </c>
      <c r="BZ7" s="6">
        <v>42036</v>
      </c>
      <c r="CA7" s="6">
        <v>42036</v>
      </c>
      <c r="CB7" s="6">
        <v>42036</v>
      </c>
      <c r="CC7" s="6">
        <v>42036</v>
      </c>
      <c r="CD7" s="6">
        <v>42036</v>
      </c>
      <c r="CE7" s="6">
        <v>42036</v>
      </c>
      <c r="CF7" s="6">
        <v>42036</v>
      </c>
      <c r="CG7" s="6">
        <v>42036</v>
      </c>
      <c r="CH7" s="6">
        <v>42036</v>
      </c>
      <c r="CI7" s="6">
        <v>42036</v>
      </c>
      <c r="CJ7" s="6">
        <v>42036</v>
      </c>
      <c r="CK7" s="6">
        <v>42036</v>
      </c>
      <c r="CL7" s="6">
        <v>42036</v>
      </c>
      <c r="CM7" s="6">
        <v>42036</v>
      </c>
      <c r="CN7" s="6">
        <v>42036</v>
      </c>
      <c r="CO7" s="6">
        <v>42036</v>
      </c>
      <c r="CP7" s="6">
        <v>42036</v>
      </c>
      <c r="CQ7" s="6">
        <v>42036</v>
      </c>
      <c r="CR7" s="6">
        <v>42036</v>
      </c>
      <c r="CS7" s="6">
        <v>42036</v>
      </c>
      <c r="CT7" s="6">
        <v>42036</v>
      </c>
      <c r="CU7" s="6">
        <v>42036</v>
      </c>
      <c r="CV7" s="6">
        <v>42036</v>
      </c>
      <c r="CW7" s="6">
        <v>42036</v>
      </c>
      <c r="CX7" s="6">
        <v>42036</v>
      </c>
      <c r="CY7" s="6">
        <v>42036</v>
      </c>
      <c r="CZ7" s="6">
        <v>42036</v>
      </c>
      <c r="DA7" s="6">
        <v>42036</v>
      </c>
      <c r="DB7" s="6">
        <v>42036</v>
      </c>
      <c r="DC7" s="6">
        <v>42036</v>
      </c>
      <c r="DD7" s="6">
        <v>42036</v>
      </c>
      <c r="DE7" s="6">
        <v>42036</v>
      </c>
      <c r="DF7" s="6">
        <v>42036</v>
      </c>
      <c r="DG7" s="6">
        <v>42036</v>
      </c>
      <c r="DH7" s="6">
        <v>42036</v>
      </c>
      <c r="DI7" s="6">
        <v>42036</v>
      </c>
      <c r="DJ7" s="6">
        <v>42036</v>
      </c>
      <c r="DK7" s="6">
        <v>42036</v>
      </c>
      <c r="DL7" s="6">
        <v>42036</v>
      </c>
      <c r="DM7" s="6">
        <v>42036</v>
      </c>
      <c r="DN7" s="6">
        <v>42036</v>
      </c>
      <c r="DO7" s="6">
        <v>42036</v>
      </c>
      <c r="DP7" s="6">
        <v>42036</v>
      </c>
      <c r="DQ7" s="6">
        <v>42036</v>
      </c>
      <c r="DR7" s="6">
        <v>42036</v>
      </c>
      <c r="DS7" s="6">
        <v>42036</v>
      </c>
      <c r="DT7" s="6">
        <v>42036</v>
      </c>
      <c r="DU7" s="6">
        <v>42036</v>
      </c>
      <c r="DV7" s="6">
        <v>42036</v>
      </c>
      <c r="DW7" s="6">
        <v>42036</v>
      </c>
      <c r="DX7" s="6">
        <v>42036</v>
      </c>
      <c r="DY7" s="6">
        <v>42036</v>
      </c>
      <c r="DZ7" s="6">
        <v>42036</v>
      </c>
      <c r="EA7" s="6">
        <v>42036</v>
      </c>
      <c r="EB7" s="6">
        <v>42036</v>
      </c>
      <c r="EC7" s="6">
        <v>42036</v>
      </c>
      <c r="ED7" s="6">
        <v>42036</v>
      </c>
      <c r="EE7" s="6">
        <v>42036</v>
      </c>
      <c r="EF7" s="6">
        <v>42036</v>
      </c>
      <c r="EG7" s="6">
        <v>42036</v>
      </c>
      <c r="EH7" s="6">
        <v>42036</v>
      </c>
      <c r="EI7" s="6">
        <v>42036</v>
      </c>
      <c r="EJ7" s="6">
        <v>42036</v>
      </c>
      <c r="EK7" s="6">
        <v>42036</v>
      </c>
      <c r="EL7" s="6">
        <v>42036</v>
      </c>
      <c r="EM7" s="6">
        <v>42036</v>
      </c>
      <c r="EN7" s="6">
        <v>42036</v>
      </c>
      <c r="EO7" s="6">
        <v>42036</v>
      </c>
      <c r="EP7" s="6">
        <v>42036</v>
      </c>
      <c r="EQ7" s="6">
        <v>42036</v>
      </c>
      <c r="ER7" s="6">
        <v>42036</v>
      </c>
      <c r="ES7" s="6">
        <v>42036</v>
      </c>
      <c r="ET7" s="6">
        <v>42036</v>
      </c>
      <c r="EU7" s="6">
        <v>42036</v>
      </c>
      <c r="EV7" s="6">
        <v>42036</v>
      </c>
      <c r="EW7" s="6">
        <v>42036</v>
      </c>
      <c r="EX7" s="6">
        <v>42036</v>
      </c>
      <c r="EY7" s="6">
        <v>42036</v>
      </c>
      <c r="EZ7" s="6">
        <v>42036</v>
      </c>
      <c r="FA7" s="6">
        <v>42036</v>
      </c>
      <c r="FB7" s="6">
        <v>42036</v>
      </c>
      <c r="FC7" s="6">
        <v>42036</v>
      </c>
      <c r="FD7" s="6">
        <v>42036</v>
      </c>
      <c r="FE7" s="6">
        <v>42036</v>
      </c>
      <c r="FF7" s="6">
        <v>42036</v>
      </c>
      <c r="FG7" s="6">
        <v>42036</v>
      </c>
      <c r="FH7" s="6">
        <v>42036</v>
      </c>
      <c r="FI7" s="6">
        <v>42036</v>
      </c>
      <c r="FJ7" s="6">
        <v>42036</v>
      </c>
      <c r="FK7" s="6">
        <v>42036</v>
      </c>
      <c r="FL7" s="6">
        <v>42036</v>
      </c>
      <c r="FM7" s="6">
        <v>42036</v>
      </c>
      <c r="FN7" s="6">
        <v>42036</v>
      </c>
      <c r="FO7" s="6">
        <v>42036</v>
      </c>
      <c r="FP7" s="6">
        <v>42036</v>
      </c>
      <c r="FQ7" s="6">
        <v>42036</v>
      </c>
      <c r="FR7" s="6">
        <v>42036</v>
      </c>
      <c r="FS7" s="6">
        <v>42036</v>
      </c>
      <c r="FT7" s="6">
        <v>42036</v>
      </c>
      <c r="FU7" s="6">
        <v>42036</v>
      </c>
      <c r="FV7" s="6">
        <v>42036</v>
      </c>
      <c r="FW7" s="6">
        <v>42036</v>
      </c>
      <c r="FX7" s="6">
        <v>42036</v>
      </c>
      <c r="FY7" s="6">
        <v>42036</v>
      </c>
      <c r="FZ7" s="6">
        <v>42036</v>
      </c>
      <c r="GA7" s="6">
        <v>42036</v>
      </c>
      <c r="GB7" s="6">
        <v>42036</v>
      </c>
      <c r="GC7" s="6">
        <v>42036</v>
      </c>
      <c r="GD7" s="6">
        <v>42036</v>
      </c>
      <c r="GE7" s="6">
        <v>42036</v>
      </c>
      <c r="GF7" s="6">
        <v>42036</v>
      </c>
      <c r="GG7" s="6">
        <v>42036</v>
      </c>
      <c r="GH7" s="6">
        <v>42036</v>
      </c>
      <c r="GI7" s="6">
        <v>42036</v>
      </c>
      <c r="GJ7" s="6">
        <v>42036</v>
      </c>
      <c r="GK7" s="6">
        <v>42036</v>
      </c>
      <c r="GL7" s="6">
        <v>42036</v>
      </c>
      <c r="GM7" s="6">
        <v>42036</v>
      </c>
      <c r="GN7" s="6">
        <v>42036</v>
      </c>
      <c r="GO7" s="6">
        <v>42036</v>
      </c>
      <c r="GP7" s="6">
        <v>42036</v>
      </c>
      <c r="GQ7" s="6">
        <v>42036</v>
      </c>
      <c r="GR7" s="6">
        <v>42036</v>
      </c>
      <c r="GS7" s="6">
        <v>42036</v>
      </c>
      <c r="GT7" s="6">
        <v>42036</v>
      </c>
      <c r="GU7" s="6">
        <v>42036</v>
      </c>
      <c r="GV7" s="6">
        <v>42036</v>
      </c>
      <c r="GW7" s="6">
        <v>42036</v>
      </c>
      <c r="GX7" s="6">
        <v>42036</v>
      </c>
      <c r="GY7" s="6">
        <v>42036</v>
      </c>
      <c r="GZ7" s="6">
        <v>42036</v>
      </c>
      <c r="HA7" s="6">
        <v>42036</v>
      </c>
      <c r="HB7" s="6">
        <v>42036</v>
      </c>
      <c r="HC7" s="6">
        <v>42036</v>
      </c>
      <c r="HD7" s="6">
        <v>42036</v>
      </c>
      <c r="HE7" s="6">
        <v>42036</v>
      </c>
      <c r="HF7" s="6">
        <v>42036</v>
      </c>
      <c r="HG7" s="6">
        <v>42036</v>
      </c>
      <c r="HH7" s="6">
        <v>42036</v>
      </c>
      <c r="HI7" s="6">
        <v>42036</v>
      </c>
      <c r="HJ7" s="6">
        <v>42036</v>
      </c>
      <c r="HK7" s="6">
        <v>42036</v>
      </c>
      <c r="HL7" s="6">
        <v>42036</v>
      </c>
      <c r="HM7" s="6">
        <v>42036</v>
      </c>
      <c r="HN7" s="6">
        <v>42036</v>
      </c>
      <c r="HO7" s="6">
        <v>42036</v>
      </c>
      <c r="HP7" s="6">
        <v>42036</v>
      </c>
      <c r="HQ7" s="6">
        <v>42036</v>
      </c>
      <c r="HR7" s="6">
        <v>42036</v>
      </c>
      <c r="HS7" s="6">
        <v>42036</v>
      </c>
      <c r="HT7" s="6">
        <v>42036</v>
      </c>
      <c r="HU7" s="6">
        <v>42036</v>
      </c>
      <c r="HV7" s="6">
        <v>42036</v>
      </c>
      <c r="HW7" s="6">
        <v>42036</v>
      </c>
      <c r="HX7" s="6">
        <v>42036</v>
      </c>
      <c r="HY7" s="6">
        <v>42036</v>
      </c>
      <c r="HZ7" s="6">
        <v>42036</v>
      </c>
      <c r="IA7" s="6">
        <v>42036</v>
      </c>
      <c r="IB7" s="6">
        <v>42036</v>
      </c>
      <c r="IC7" s="6">
        <v>42036</v>
      </c>
      <c r="ID7" s="6">
        <v>42036</v>
      </c>
      <c r="IE7" s="6">
        <v>42036</v>
      </c>
      <c r="IF7" s="6">
        <v>42036</v>
      </c>
      <c r="IG7" s="6">
        <v>42036</v>
      </c>
      <c r="IH7" s="6">
        <v>42036</v>
      </c>
      <c r="II7" s="6">
        <v>42036</v>
      </c>
      <c r="IJ7" s="6">
        <v>42036</v>
      </c>
      <c r="IK7" s="6">
        <v>42036</v>
      </c>
      <c r="IL7" s="6">
        <v>42036</v>
      </c>
      <c r="IM7" s="6">
        <v>42036</v>
      </c>
      <c r="IN7" s="6">
        <v>42036</v>
      </c>
      <c r="IO7" s="6">
        <v>42036</v>
      </c>
      <c r="IP7" s="6">
        <v>42036</v>
      </c>
      <c r="IQ7" s="6">
        <v>42036</v>
      </c>
    </row>
    <row r="8" spans="1:251" s="6" customFormat="1">
      <c r="A8" s="5" t="s">
        <v>256</v>
      </c>
      <c r="B8" s="6">
        <v>44958</v>
      </c>
      <c r="C8" s="6">
        <v>44958</v>
      </c>
      <c r="D8" s="6">
        <v>44958</v>
      </c>
      <c r="E8" s="6">
        <v>44958</v>
      </c>
      <c r="F8" s="6">
        <v>44958</v>
      </c>
      <c r="G8" s="6">
        <v>44958</v>
      </c>
      <c r="H8" s="6">
        <v>44958</v>
      </c>
      <c r="I8" s="6">
        <v>44958</v>
      </c>
      <c r="J8" s="6">
        <v>44958</v>
      </c>
      <c r="K8" s="6">
        <v>44958</v>
      </c>
      <c r="L8" s="6">
        <v>44958</v>
      </c>
      <c r="M8" s="6">
        <v>44958</v>
      </c>
      <c r="N8" s="6">
        <v>44958</v>
      </c>
      <c r="O8" s="6">
        <v>44958</v>
      </c>
      <c r="P8" s="6">
        <v>44958</v>
      </c>
      <c r="Q8" s="6">
        <v>44958</v>
      </c>
      <c r="R8" s="6">
        <v>44958</v>
      </c>
      <c r="S8" s="6">
        <v>44958</v>
      </c>
      <c r="T8" s="6">
        <v>44958</v>
      </c>
      <c r="U8" s="6">
        <v>44958</v>
      </c>
      <c r="V8" s="6">
        <v>44958</v>
      </c>
      <c r="W8" s="6">
        <v>44958</v>
      </c>
      <c r="X8" s="6">
        <v>44958</v>
      </c>
      <c r="Y8" s="6">
        <v>44958</v>
      </c>
      <c r="Z8" s="6">
        <v>44958</v>
      </c>
      <c r="AA8" s="6">
        <v>44958</v>
      </c>
      <c r="AB8" s="6">
        <v>44958</v>
      </c>
      <c r="AC8" s="6">
        <v>44958</v>
      </c>
      <c r="AD8" s="6">
        <v>44958</v>
      </c>
      <c r="AE8" s="6">
        <v>44958</v>
      </c>
      <c r="AF8" s="6">
        <v>44958</v>
      </c>
      <c r="AG8" s="6">
        <v>44958</v>
      </c>
      <c r="AH8" s="6">
        <v>44958</v>
      </c>
      <c r="AI8" s="6">
        <v>44958</v>
      </c>
      <c r="AJ8" s="6">
        <v>44958</v>
      </c>
      <c r="AK8" s="6">
        <v>44958</v>
      </c>
      <c r="AL8" s="6">
        <v>44958</v>
      </c>
      <c r="AM8" s="6">
        <v>44958</v>
      </c>
      <c r="AN8" s="6">
        <v>44958</v>
      </c>
      <c r="AO8" s="6">
        <v>44958</v>
      </c>
      <c r="AP8" s="6">
        <v>44958</v>
      </c>
      <c r="AQ8" s="6">
        <v>44958</v>
      </c>
      <c r="AR8" s="6">
        <v>44958</v>
      </c>
      <c r="AS8" s="6">
        <v>44958</v>
      </c>
      <c r="AT8" s="6">
        <v>44958</v>
      </c>
      <c r="AU8" s="6">
        <v>44958</v>
      </c>
      <c r="AV8" s="6">
        <v>44958</v>
      </c>
      <c r="AW8" s="6">
        <v>44958</v>
      </c>
      <c r="AX8" s="6">
        <v>44958</v>
      </c>
      <c r="AY8" s="6">
        <v>44958</v>
      </c>
      <c r="AZ8" s="6">
        <v>44958</v>
      </c>
      <c r="BA8" s="6">
        <v>44958</v>
      </c>
      <c r="BB8" s="6">
        <v>44958</v>
      </c>
      <c r="BC8" s="6">
        <v>44958</v>
      </c>
      <c r="BD8" s="6">
        <v>44958</v>
      </c>
      <c r="BE8" s="6">
        <v>44958</v>
      </c>
      <c r="BF8" s="6">
        <v>44958</v>
      </c>
      <c r="BG8" s="6">
        <v>44958</v>
      </c>
      <c r="BH8" s="6">
        <v>44958</v>
      </c>
      <c r="BI8" s="6">
        <v>44958</v>
      </c>
      <c r="BJ8" s="6">
        <v>44958</v>
      </c>
      <c r="BK8" s="6">
        <v>44958</v>
      </c>
      <c r="BL8" s="6">
        <v>44958</v>
      </c>
      <c r="BM8" s="6">
        <v>44958</v>
      </c>
      <c r="BN8" s="6">
        <v>44958</v>
      </c>
      <c r="BO8" s="6">
        <v>44958</v>
      </c>
      <c r="BP8" s="6">
        <v>44958</v>
      </c>
      <c r="BQ8" s="6">
        <v>44958</v>
      </c>
      <c r="BR8" s="6">
        <v>44958</v>
      </c>
      <c r="BS8" s="6">
        <v>44958</v>
      </c>
      <c r="BT8" s="6">
        <v>44958</v>
      </c>
      <c r="BU8" s="6">
        <v>44958</v>
      </c>
      <c r="BV8" s="6">
        <v>44958</v>
      </c>
      <c r="BW8" s="6">
        <v>44958</v>
      </c>
      <c r="BX8" s="6">
        <v>44958</v>
      </c>
      <c r="BY8" s="6">
        <v>44958</v>
      </c>
      <c r="BZ8" s="6">
        <v>44958</v>
      </c>
      <c r="CA8" s="6">
        <v>44958</v>
      </c>
      <c r="CB8" s="6">
        <v>44958</v>
      </c>
      <c r="CC8" s="6">
        <v>44958</v>
      </c>
      <c r="CD8" s="6">
        <v>44958</v>
      </c>
      <c r="CE8" s="6">
        <v>44958</v>
      </c>
      <c r="CF8" s="6">
        <v>44958</v>
      </c>
      <c r="CG8" s="6">
        <v>44958</v>
      </c>
      <c r="CH8" s="6">
        <v>44958</v>
      </c>
      <c r="CI8" s="6">
        <v>44958</v>
      </c>
      <c r="CJ8" s="6">
        <v>44958</v>
      </c>
      <c r="CK8" s="6">
        <v>44958</v>
      </c>
      <c r="CL8" s="6">
        <v>44958</v>
      </c>
      <c r="CM8" s="6">
        <v>44958</v>
      </c>
      <c r="CN8" s="6">
        <v>44958</v>
      </c>
      <c r="CO8" s="6">
        <v>44958</v>
      </c>
      <c r="CP8" s="6">
        <v>44958</v>
      </c>
      <c r="CQ8" s="6">
        <v>44958</v>
      </c>
      <c r="CR8" s="6">
        <v>44958</v>
      </c>
      <c r="CS8" s="6">
        <v>44958</v>
      </c>
      <c r="CT8" s="6">
        <v>44958</v>
      </c>
      <c r="CU8" s="6">
        <v>44958</v>
      </c>
      <c r="CV8" s="6">
        <v>44958</v>
      </c>
      <c r="CW8" s="6">
        <v>44958</v>
      </c>
      <c r="CX8" s="6">
        <v>44958</v>
      </c>
      <c r="CY8" s="6">
        <v>44958</v>
      </c>
      <c r="CZ8" s="6">
        <v>44958</v>
      </c>
      <c r="DA8" s="6">
        <v>44958</v>
      </c>
      <c r="DB8" s="6">
        <v>44958</v>
      </c>
      <c r="DC8" s="6">
        <v>44958</v>
      </c>
      <c r="DD8" s="6">
        <v>44958</v>
      </c>
      <c r="DE8" s="6">
        <v>44958</v>
      </c>
      <c r="DF8" s="6">
        <v>44958</v>
      </c>
      <c r="DG8" s="6">
        <v>44958</v>
      </c>
      <c r="DH8" s="6">
        <v>44958</v>
      </c>
      <c r="DI8" s="6">
        <v>44958</v>
      </c>
      <c r="DJ8" s="6">
        <v>44958</v>
      </c>
      <c r="DK8" s="6">
        <v>44958</v>
      </c>
      <c r="DL8" s="6">
        <v>44958</v>
      </c>
      <c r="DM8" s="6">
        <v>44958</v>
      </c>
      <c r="DN8" s="6">
        <v>44958</v>
      </c>
      <c r="DO8" s="6">
        <v>44958</v>
      </c>
      <c r="DP8" s="6">
        <v>44958</v>
      </c>
      <c r="DQ8" s="6">
        <v>44958</v>
      </c>
      <c r="DR8" s="6">
        <v>44958</v>
      </c>
      <c r="DS8" s="6">
        <v>44958</v>
      </c>
      <c r="DT8" s="6">
        <v>44958</v>
      </c>
      <c r="DU8" s="6">
        <v>44958</v>
      </c>
      <c r="DV8" s="6">
        <v>44958</v>
      </c>
      <c r="DW8" s="6">
        <v>44958</v>
      </c>
      <c r="DX8" s="6">
        <v>44958</v>
      </c>
      <c r="DY8" s="6">
        <v>44958</v>
      </c>
      <c r="DZ8" s="6">
        <v>44958</v>
      </c>
      <c r="EA8" s="6">
        <v>44958</v>
      </c>
      <c r="EB8" s="6">
        <v>44958</v>
      </c>
      <c r="EC8" s="6">
        <v>44958</v>
      </c>
      <c r="ED8" s="6">
        <v>44958</v>
      </c>
      <c r="EE8" s="6">
        <v>44958</v>
      </c>
      <c r="EF8" s="6">
        <v>44958</v>
      </c>
      <c r="EG8" s="6">
        <v>44958</v>
      </c>
      <c r="EH8" s="6">
        <v>44958</v>
      </c>
      <c r="EI8" s="6">
        <v>44958</v>
      </c>
      <c r="EJ8" s="6">
        <v>44958</v>
      </c>
      <c r="EK8" s="6">
        <v>44958</v>
      </c>
      <c r="EL8" s="6">
        <v>44958</v>
      </c>
      <c r="EM8" s="6">
        <v>44958</v>
      </c>
      <c r="EN8" s="6">
        <v>44958</v>
      </c>
      <c r="EO8" s="6">
        <v>44958</v>
      </c>
      <c r="EP8" s="6">
        <v>44958</v>
      </c>
      <c r="EQ8" s="6">
        <v>44958</v>
      </c>
      <c r="ER8" s="6">
        <v>44958</v>
      </c>
      <c r="ES8" s="6">
        <v>44958</v>
      </c>
      <c r="ET8" s="6">
        <v>44958</v>
      </c>
      <c r="EU8" s="6">
        <v>44958</v>
      </c>
      <c r="EV8" s="6">
        <v>44958</v>
      </c>
      <c r="EW8" s="6">
        <v>44958</v>
      </c>
      <c r="EX8" s="6">
        <v>44958</v>
      </c>
      <c r="EY8" s="6">
        <v>44958</v>
      </c>
      <c r="EZ8" s="6">
        <v>44958</v>
      </c>
      <c r="FA8" s="6">
        <v>44958</v>
      </c>
      <c r="FB8" s="6">
        <v>44958</v>
      </c>
      <c r="FC8" s="6">
        <v>44958</v>
      </c>
      <c r="FD8" s="6">
        <v>44958</v>
      </c>
      <c r="FE8" s="6">
        <v>44958</v>
      </c>
      <c r="FF8" s="6">
        <v>44958</v>
      </c>
      <c r="FG8" s="6">
        <v>44958</v>
      </c>
      <c r="FH8" s="6">
        <v>44958</v>
      </c>
      <c r="FI8" s="6">
        <v>44958</v>
      </c>
      <c r="FJ8" s="6">
        <v>44958</v>
      </c>
      <c r="FK8" s="6">
        <v>44958</v>
      </c>
      <c r="FL8" s="6">
        <v>44958</v>
      </c>
      <c r="FM8" s="6">
        <v>44958</v>
      </c>
      <c r="FN8" s="6">
        <v>44958</v>
      </c>
      <c r="FO8" s="6">
        <v>44958</v>
      </c>
      <c r="FP8" s="6">
        <v>44958</v>
      </c>
      <c r="FQ8" s="6">
        <v>44958</v>
      </c>
      <c r="FR8" s="6">
        <v>44958</v>
      </c>
      <c r="FS8" s="6">
        <v>44958</v>
      </c>
      <c r="FT8" s="6">
        <v>44958</v>
      </c>
      <c r="FU8" s="6">
        <v>44958</v>
      </c>
      <c r="FV8" s="6">
        <v>44958</v>
      </c>
      <c r="FW8" s="6">
        <v>44958</v>
      </c>
      <c r="FX8" s="6">
        <v>44958</v>
      </c>
      <c r="FY8" s="6">
        <v>44958</v>
      </c>
      <c r="FZ8" s="6">
        <v>44958</v>
      </c>
      <c r="GA8" s="6">
        <v>44958</v>
      </c>
      <c r="GB8" s="6">
        <v>44958</v>
      </c>
      <c r="GC8" s="6">
        <v>44958</v>
      </c>
      <c r="GD8" s="6">
        <v>44958</v>
      </c>
      <c r="GE8" s="6">
        <v>44958</v>
      </c>
      <c r="GF8" s="6">
        <v>44958</v>
      </c>
      <c r="GG8" s="6">
        <v>44958</v>
      </c>
      <c r="GH8" s="6">
        <v>44958</v>
      </c>
      <c r="GI8" s="6">
        <v>44958</v>
      </c>
      <c r="GJ8" s="6">
        <v>44958</v>
      </c>
      <c r="GK8" s="6">
        <v>44958</v>
      </c>
      <c r="GL8" s="6">
        <v>44958</v>
      </c>
      <c r="GM8" s="6">
        <v>44958</v>
      </c>
      <c r="GN8" s="6">
        <v>44958</v>
      </c>
      <c r="GO8" s="6">
        <v>44958</v>
      </c>
      <c r="GP8" s="6">
        <v>44958</v>
      </c>
      <c r="GQ8" s="6">
        <v>44958</v>
      </c>
      <c r="GR8" s="6">
        <v>44958</v>
      </c>
      <c r="GS8" s="6">
        <v>44958</v>
      </c>
      <c r="GT8" s="6">
        <v>44958</v>
      </c>
      <c r="GU8" s="6">
        <v>44958</v>
      </c>
      <c r="GV8" s="6">
        <v>44958</v>
      </c>
      <c r="GW8" s="6">
        <v>44958</v>
      </c>
      <c r="GX8" s="6">
        <v>44958</v>
      </c>
      <c r="GY8" s="6">
        <v>44958</v>
      </c>
      <c r="GZ8" s="6">
        <v>44958</v>
      </c>
      <c r="HA8" s="6">
        <v>44958</v>
      </c>
      <c r="HB8" s="6">
        <v>44958</v>
      </c>
      <c r="HC8" s="6">
        <v>44958</v>
      </c>
      <c r="HD8" s="6">
        <v>44958</v>
      </c>
      <c r="HE8" s="6">
        <v>44958</v>
      </c>
      <c r="HF8" s="6">
        <v>44958</v>
      </c>
      <c r="HG8" s="6">
        <v>44958</v>
      </c>
      <c r="HH8" s="6">
        <v>44958</v>
      </c>
      <c r="HI8" s="6">
        <v>44958</v>
      </c>
      <c r="HJ8" s="6">
        <v>44958</v>
      </c>
      <c r="HK8" s="6">
        <v>44958</v>
      </c>
      <c r="HL8" s="6">
        <v>44958</v>
      </c>
      <c r="HM8" s="6">
        <v>44958</v>
      </c>
      <c r="HN8" s="6">
        <v>44958</v>
      </c>
      <c r="HO8" s="6">
        <v>44958</v>
      </c>
      <c r="HP8" s="6">
        <v>44958</v>
      </c>
      <c r="HQ8" s="6">
        <v>44958</v>
      </c>
      <c r="HR8" s="6">
        <v>44958</v>
      </c>
      <c r="HS8" s="6">
        <v>44958</v>
      </c>
      <c r="HT8" s="6">
        <v>44958</v>
      </c>
      <c r="HU8" s="6">
        <v>44958</v>
      </c>
      <c r="HV8" s="6">
        <v>44958</v>
      </c>
      <c r="HW8" s="6">
        <v>44958</v>
      </c>
      <c r="HX8" s="6">
        <v>44958</v>
      </c>
      <c r="HY8" s="6">
        <v>44958</v>
      </c>
      <c r="HZ8" s="6">
        <v>44958</v>
      </c>
      <c r="IA8" s="6">
        <v>44958</v>
      </c>
      <c r="IB8" s="6">
        <v>44958</v>
      </c>
      <c r="IC8" s="6">
        <v>44958</v>
      </c>
      <c r="ID8" s="6">
        <v>44958</v>
      </c>
      <c r="IE8" s="6">
        <v>44958</v>
      </c>
      <c r="IF8" s="6">
        <v>44958</v>
      </c>
      <c r="IG8" s="6">
        <v>44958</v>
      </c>
      <c r="IH8" s="6">
        <v>44958</v>
      </c>
      <c r="II8" s="6">
        <v>44958</v>
      </c>
      <c r="IJ8" s="6">
        <v>44958</v>
      </c>
      <c r="IK8" s="6">
        <v>44958</v>
      </c>
      <c r="IL8" s="6">
        <v>44958</v>
      </c>
      <c r="IM8" s="6">
        <v>44958</v>
      </c>
      <c r="IN8" s="6">
        <v>44958</v>
      </c>
      <c r="IO8" s="6">
        <v>44958</v>
      </c>
      <c r="IP8" s="6">
        <v>44958</v>
      </c>
      <c r="IQ8" s="6">
        <v>44958</v>
      </c>
    </row>
    <row r="9" spans="1:251">
      <c r="A9" s="4" t="s">
        <v>257</v>
      </c>
      <c r="B9" s="1">
        <v>9</v>
      </c>
      <c r="C9" s="1">
        <v>9</v>
      </c>
      <c r="D9" s="1">
        <v>9</v>
      </c>
      <c r="E9" s="1">
        <v>9</v>
      </c>
      <c r="F9" s="1">
        <v>9</v>
      </c>
      <c r="G9" s="1">
        <v>9</v>
      </c>
      <c r="H9" s="1">
        <v>9</v>
      </c>
      <c r="I9" s="1">
        <v>9</v>
      </c>
      <c r="J9" s="1">
        <v>9</v>
      </c>
      <c r="K9" s="1">
        <v>9</v>
      </c>
      <c r="L9" s="1">
        <v>9</v>
      </c>
      <c r="M9" s="1">
        <v>9</v>
      </c>
      <c r="N9" s="1">
        <v>9</v>
      </c>
      <c r="O9" s="1">
        <v>9</v>
      </c>
      <c r="P9" s="1">
        <v>9</v>
      </c>
      <c r="Q9" s="1">
        <v>9</v>
      </c>
      <c r="R9" s="1">
        <v>9</v>
      </c>
      <c r="S9" s="1">
        <v>9</v>
      </c>
      <c r="T9" s="1">
        <v>9</v>
      </c>
      <c r="U9" s="1">
        <v>9</v>
      </c>
      <c r="V9" s="1">
        <v>9</v>
      </c>
      <c r="W9" s="1">
        <v>9</v>
      </c>
      <c r="X9" s="1">
        <v>9</v>
      </c>
      <c r="Y9" s="1">
        <v>9</v>
      </c>
      <c r="Z9" s="1">
        <v>9</v>
      </c>
      <c r="AA9" s="1">
        <v>9</v>
      </c>
      <c r="AB9" s="1">
        <v>9</v>
      </c>
      <c r="AC9" s="1">
        <v>9</v>
      </c>
      <c r="AD9" s="1">
        <v>9</v>
      </c>
      <c r="AE9" s="1">
        <v>9</v>
      </c>
      <c r="AF9" s="1">
        <v>9</v>
      </c>
      <c r="AG9" s="1">
        <v>9</v>
      </c>
      <c r="AH9" s="1">
        <v>9</v>
      </c>
      <c r="AI9" s="1">
        <v>9</v>
      </c>
      <c r="AJ9" s="1">
        <v>9</v>
      </c>
      <c r="AK9" s="1">
        <v>9</v>
      </c>
      <c r="AL9" s="1">
        <v>9</v>
      </c>
      <c r="AM9" s="1">
        <v>9</v>
      </c>
      <c r="AN9" s="1">
        <v>9</v>
      </c>
      <c r="AO9" s="1">
        <v>9</v>
      </c>
      <c r="AP9" s="1">
        <v>9</v>
      </c>
      <c r="AQ9" s="1">
        <v>9</v>
      </c>
      <c r="AR9" s="1">
        <v>9</v>
      </c>
      <c r="AS9" s="1">
        <v>9</v>
      </c>
      <c r="AT9" s="1">
        <v>9</v>
      </c>
      <c r="AU9" s="1">
        <v>9</v>
      </c>
      <c r="AV9" s="1">
        <v>9</v>
      </c>
      <c r="AW9" s="1">
        <v>9</v>
      </c>
      <c r="AX9" s="1">
        <v>9</v>
      </c>
      <c r="AY9" s="1">
        <v>9</v>
      </c>
      <c r="AZ9" s="1">
        <v>9</v>
      </c>
      <c r="BA9" s="1">
        <v>9</v>
      </c>
      <c r="BB9" s="1">
        <v>9</v>
      </c>
      <c r="BC9" s="1">
        <v>9</v>
      </c>
      <c r="BD9" s="1">
        <v>9</v>
      </c>
      <c r="BE9" s="1">
        <v>9</v>
      </c>
      <c r="BF9" s="1">
        <v>9</v>
      </c>
      <c r="BG9" s="1">
        <v>9</v>
      </c>
      <c r="BH9" s="1">
        <v>9</v>
      </c>
      <c r="BI9" s="1">
        <v>9</v>
      </c>
      <c r="BJ9" s="1">
        <v>9</v>
      </c>
      <c r="BK9" s="1">
        <v>9</v>
      </c>
      <c r="BL9" s="1">
        <v>9</v>
      </c>
      <c r="BM9" s="1">
        <v>9</v>
      </c>
      <c r="BN9" s="1">
        <v>9</v>
      </c>
      <c r="BO9" s="1">
        <v>9</v>
      </c>
      <c r="BP9" s="1">
        <v>9</v>
      </c>
      <c r="BQ9" s="1">
        <v>9</v>
      </c>
      <c r="BR9" s="1">
        <v>9</v>
      </c>
      <c r="BS9" s="1">
        <v>9</v>
      </c>
      <c r="BT9" s="1">
        <v>9</v>
      </c>
      <c r="BU9" s="1">
        <v>9</v>
      </c>
      <c r="BV9" s="1">
        <v>9</v>
      </c>
      <c r="BW9" s="1">
        <v>9</v>
      </c>
      <c r="BX9" s="1">
        <v>9</v>
      </c>
      <c r="BY9" s="1">
        <v>9</v>
      </c>
      <c r="BZ9" s="1">
        <v>9</v>
      </c>
      <c r="CA9" s="1">
        <v>9</v>
      </c>
      <c r="CB9" s="1">
        <v>9</v>
      </c>
      <c r="CC9" s="1">
        <v>9</v>
      </c>
      <c r="CD9" s="1">
        <v>9</v>
      </c>
      <c r="CE9" s="1">
        <v>9</v>
      </c>
      <c r="CF9" s="1">
        <v>9</v>
      </c>
      <c r="CG9" s="1">
        <v>9</v>
      </c>
      <c r="CH9" s="1">
        <v>9</v>
      </c>
      <c r="CI9" s="1">
        <v>9</v>
      </c>
      <c r="CJ9" s="1">
        <v>9</v>
      </c>
      <c r="CK9" s="1">
        <v>9</v>
      </c>
      <c r="CL9" s="1">
        <v>9</v>
      </c>
      <c r="CM9" s="1">
        <v>9</v>
      </c>
      <c r="CN9" s="1">
        <v>9</v>
      </c>
      <c r="CO9" s="1">
        <v>9</v>
      </c>
      <c r="CP9" s="1">
        <v>9</v>
      </c>
      <c r="CQ9" s="1">
        <v>9</v>
      </c>
      <c r="CR9" s="1">
        <v>9</v>
      </c>
      <c r="CS9" s="1">
        <v>9</v>
      </c>
      <c r="CT9" s="1">
        <v>9</v>
      </c>
      <c r="CU9" s="1">
        <v>9</v>
      </c>
      <c r="CV9" s="1">
        <v>9</v>
      </c>
      <c r="CW9" s="1">
        <v>9</v>
      </c>
      <c r="CX9" s="1">
        <v>9</v>
      </c>
      <c r="CY9" s="1">
        <v>9</v>
      </c>
      <c r="CZ9" s="1">
        <v>9</v>
      </c>
      <c r="DA9" s="1">
        <v>9</v>
      </c>
      <c r="DB9" s="1">
        <v>9</v>
      </c>
      <c r="DC9" s="1">
        <v>9</v>
      </c>
      <c r="DD9" s="1">
        <v>9</v>
      </c>
      <c r="DE9" s="1">
        <v>9</v>
      </c>
      <c r="DF9" s="1">
        <v>9</v>
      </c>
      <c r="DG9" s="1">
        <v>9</v>
      </c>
      <c r="DH9" s="1">
        <v>9</v>
      </c>
      <c r="DI9" s="1">
        <v>9</v>
      </c>
      <c r="DJ9" s="1">
        <v>9</v>
      </c>
      <c r="DK9" s="1">
        <v>9</v>
      </c>
      <c r="DL9" s="1">
        <v>9</v>
      </c>
      <c r="DM9" s="1">
        <v>9</v>
      </c>
      <c r="DN9" s="1">
        <v>9</v>
      </c>
      <c r="DO9" s="1">
        <v>9</v>
      </c>
      <c r="DP9" s="1">
        <v>9</v>
      </c>
      <c r="DQ9" s="1">
        <v>9</v>
      </c>
      <c r="DR9" s="1">
        <v>9</v>
      </c>
      <c r="DS9" s="1">
        <v>9</v>
      </c>
      <c r="DT9" s="1">
        <v>9</v>
      </c>
      <c r="DU9" s="1">
        <v>9</v>
      </c>
      <c r="DV9" s="1">
        <v>9</v>
      </c>
      <c r="DW9" s="1">
        <v>9</v>
      </c>
      <c r="DX9" s="1">
        <v>9</v>
      </c>
      <c r="DY9" s="1">
        <v>9</v>
      </c>
      <c r="DZ9" s="1">
        <v>9</v>
      </c>
      <c r="EA9" s="1">
        <v>9</v>
      </c>
      <c r="EB9" s="1">
        <v>9</v>
      </c>
      <c r="EC9" s="1">
        <v>9</v>
      </c>
      <c r="ED9" s="1">
        <v>9</v>
      </c>
      <c r="EE9" s="1">
        <v>9</v>
      </c>
      <c r="EF9" s="1">
        <v>9</v>
      </c>
      <c r="EG9" s="1">
        <v>9</v>
      </c>
      <c r="EH9" s="1">
        <v>9</v>
      </c>
      <c r="EI9" s="1">
        <v>9</v>
      </c>
      <c r="EJ9" s="1">
        <v>9</v>
      </c>
      <c r="EK9" s="1">
        <v>9</v>
      </c>
      <c r="EL9" s="1">
        <v>9</v>
      </c>
      <c r="EM9" s="1">
        <v>9</v>
      </c>
      <c r="EN9" s="1">
        <v>9</v>
      </c>
      <c r="EO9" s="1">
        <v>9</v>
      </c>
      <c r="EP9" s="1">
        <v>9</v>
      </c>
      <c r="EQ9" s="1">
        <v>9</v>
      </c>
      <c r="ER9" s="1">
        <v>9</v>
      </c>
      <c r="ES9" s="1">
        <v>9</v>
      </c>
      <c r="ET9" s="1">
        <v>9</v>
      </c>
      <c r="EU9" s="1">
        <v>9</v>
      </c>
      <c r="EV9" s="1">
        <v>9</v>
      </c>
      <c r="EW9" s="1">
        <v>9</v>
      </c>
      <c r="EX9" s="1">
        <v>9</v>
      </c>
      <c r="EY9" s="1">
        <v>9</v>
      </c>
      <c r="EZ9" s="1">
        <v>9</v>
      </c>
      <c r="FA9" s="1">
        <v>9</v>
      </c>
      <c r="FB9" s="1">
        <v>9</v>
      </c>
      <c r="FC9" s="1">
        <v>9</v>
      </c>
      <c r="FD9" s="1">
        <v>9</v>
      </c>
      <c r="FE9" s="1">
        <v>9</v>
      </c>
      <c r="FF9" s="1">
        <v>9</v>
      </c>
      <c r="FG9" s="1">
        <v>9</v>
      </c>
      <c r="FH9" s="1">
        <v>9</v>
      </c>
      <c r="FI9" s="1">
        <v>9</v>
      </c>
      <c r="FJ9" s="1">
        <v>9</v>
      </c>
      <c r="FK9" s="1">
        <v>9</v>
      </c>
      <c r="FL9" s="1">
        <v>9</v>
      </c>
      <c r="FM9" s="1">
        <v>9</v>
      </c>
      <c r="FN9" s="1">
        <v>9</v>
      </c>
      <c r="FO9" s="1">
        <v>9</v>
      </c>
      <c r="FP9" s="1">
        <v>9</v>
      </c>
      <c r="FQ9" s="1">
        <v>9</v>
      </c>
      <c r="FR9" s="1">
        <v>9</v>
      </c>
      <c r="FS9" s="1">
        <v>9</v>
      </c>
      <c r="FT9" s="1">
        <v>9</v>
      </c>
      <c r="FU9" s="1">
        <v>9</v>
      </c>
      <c r="FV9" s="1">
        <v>9</v>
      </c>
      <c r="FW9" s="1">
        <v>9</v>
      </c>
      <c r="FX9" s="1">
        <v>9</v>
      </c>
      <c r="FY9" s="1">
        <v>9</v>
      </c>
      <c r="FZ9" s="1">
        <v>9</v>
      </c>
      <c r="GA9" s="1">
        <v>9</v>
      </c>
      <c r="GB9" s="1">
        <v>9</v>
      </c>
      <c r="GC9" s="1">
        <v>9</v>
      </c>
      <c r="GD9" s="1">
        <v>9</v>
      </c>
      <c r="GE9" s="1">
        <v>9</v>
      </c>
      <c r="GF9" s="1">
        <v>9</v>
      </c>
      <c r="GG9" s="1">
        <v>9</v>
      </c>
      <c r="GH9" s="1">
        <v>9</v>
      </c>
      <c r="GI9" s="1">
        <v>9</v>
      </c>
      <c r="GJ9" s="1">
        <v>9</v>
      </c>
      <c r="GK9" s="1">
        <v>9</v>
      </c>
      <c r="GL9" s="1">
        <v>9</v>
      </c>
      <c r="GM9" s="1">
        <v>9</v>
      </c>
      <c r="GN9" s="1">
        <v>9</v>
      </c>
      <c r="GO9" s="1">
        <v>9</v>
      </c>
      <c r="GP9" s="1">
        <v>9</v>
      </c>
      <c r="GQ9" s="1">
        <v>9</v>
      </c>
      <c r="GR9" s="1">
        <v>9</v>
      </c>
      <c r="GS9" s="1">
        <v>9</v>
      </c>
      <c r="GT9" s="1">
        <v>9</v>
      </c>
      <c r="GU9" s="1">
        <v>9</v>
      </c>
      <c r="GV9" s="1">
        <v>9</v>
      </c>
      <c r="GW9" s="1">
        <v>9</v>
      </c>
      <c r="GX9" s="1">
        <v>9</v>
      </c>
      <c r="GY9" s="1">
        <v>9</v>
      </c>
      <c r="GZ9" s="1">
        <v>9</v>
      </c>
      <c r="HA9" s="1">
        <v>9</v>
      </c>
      <c r="HB9" s="1">
        <v>9</v>
      </c>
      <c r="HC9" s="1">
        <v>9</v>
      </c>
      <c r="HD9" s="1">
        <v>9</v>
      </c>
      <c r="HE9" s="1">
        <v>9</v>
      </c>
      <c r="HF9" s="1">
        <v>9</v>
      </c>
      <c r="HG9" s="1">
        <v>9</v>
      </c>
      <c r="HH9" s="1">
        <v>9</v>
      </c>
      <c r="HI9" s="1">
        <v>9</v>
      </c>
      <c r="HJ9" s="1">
        <v>9</v>
      </c>
      <c r="HK9" s="1">
        <v>9</v>
      </c>
      <c r="HL9" s="1">
        <v>9</v>
      </c>
      <c r="HM9" s="1">
        <v>9</v>
      </c>
      <c r="HN9" s="1">
        <v>9</v>
      </c>
      <c r="HO9" s="1">
        <v>9</v>
      </c>
      <c r="HP9" s="1">
        <v>9</v>
      </c>
      <c r="HQ9" s="1">
        <v>9</v>
      </c>
      <c r="HR9" s="1">
        <v>9</v>
      </c>
      <c r="HS9" s="1">
        <v>9</v>
      </c>
      <c r="HT9" s="1">
        <v>9</v>
      </c>
      <c r="HU9" s="1">
        <v>9</v>
      </c>
      <c r="HV9" s="1">
        <v>9</v>
      </c>
      <c r="HW9" s="1">
        <v>9</v>
      </c>
      <c r="HX9" s="1">
        <v>9</v>
      </c>
      <c r="HY9" s="1">
        <v>9</v>
      </c>
      <c r="HZ9" s="1">
        <v>9</v>
      </c>
      <c r="IA9" s="1">
        <v>9</v>
      </c>
      <c r="IB9" s="1">
        <v>9</v>
      </c>
      <c r="IC9" s="1">
        <v>9</v>
      </c>
      <c r="ID9" s="1">
        <v>9</v>
      </c>
      <c r="IE9" s="1">
        <v>9</v>
      </c>
      <c r="IF9" s="1">
        <v>9</v>
      </c>
      <c r="IG9" s="1">
        <v>9</v>
      </c>
      <c r="IH9" s="1">
        <v>9</v>
      </c>
      <c r="II9" s="1">
        <v>9</v>
      </c>
      <c r="IJ9" s="1">
        <v>9</v>
      </c>
      <c r="IK9" s="1">
        <v>9</v>
      </c>
      <c r="IL9" s="1">
        <v>9</v>
      </c>
      <c r="IM9" s="1">
        <v>9</v>
      </c>
      <c r="IN9" s="1">
        <v>9</v>
      </c>
      <c r="IO9" s="1">
        <v>9</v>
      </c>
      <c r="IP9" s="1">
        <v>9</v>
      </c>
      <c r="IQ9" s="1">
        <v>9</v>
      </c>
    </row>
    <row r="10" spans="1:251">
      <c r="A10" s="4" t="s">
        <v>258</v>
      </c>
      <c r="B10" s="8" t="s">
        <v>1262</v>
      </c>
      <c r="C10" s="8" t="s">
        <v>1263</v>
      </c>
      <c r="D10" s="8" t="s">
        <v>1264</v>
      </c>
      <c r="E10" s="8" t="s">
        <v>1265</v>
      </c>
      <c r="F10" s="8" t="s">
        <v>1266</v>
      </c>
      <c r="G10" s="8" t="s">
        <v>1267</v>
      </c>
      <c r="H10" s="8" t="s">
        <v>1268</v>
      </c>
      <c r="I10" s="8" t="s">
        <v>1269</v>
      </c>
      <c r="J10" s="8" t="s">
        <v>1270</v>
      </c>
      <c r="K10" s="8" t="s">
        <v>1271</v>
      </c>
      <c r="L10" s="8" t="s">
        <v>1272</v>
      </c>
      <c r="M10" s="8" t="s">
        <v>1273</v>
      </c>
      <c r="N10" s="8" t="s">
        <v>1274</v>
      </c>
      <c r="O10" s="8" t="s">
        <v>1275</v>
      </c>
      <c r="P10" s="8" t="s">
        <v>1276</v>
      </c>
      <c r="Q10" s="8" t="s">
        <v>1277</v>
      </c>
      <c r="R10" s="8" t="s">
        <v>1278</v>
      </c>
      <c r="S10" s="8" t="s">
        <v>1279</v>
      </c>
      <c r="T10" s="8" t="s">
        <v>1280</v>
      </c>
      <c r="U10" s="8" t="s">
        <v>1281</v>
      </c>
      <c r="V10" s="8" t="s">
        <v>1282</v>
      </c>
      <c r="W10" s="8" t="s">
        <v>1283</v>
      </c>
      <c r="X10" s="8" t="s">
        <v>1284</v>
      </c>
      <c r="Y10" s="8" t="s">
        <v>1285</v>
      </c>
      <c r="Z10" s="8" t="s">
        <v>1286</v>
      </c>
      <c r="AA10" s="8" t="s">
        <v>1287</v>
      </c>
      <c r="AB10" s="8" t="s">
        <v>1288</v>
      </c>
      <c r="AC10" s="8" t="s">
        <v>1289</v>
      </c>
      <c r="AD10" s="8" t="s">
        <v>1290</v>
      </c>
      <c r="AE10" s="8" t="s">
        <v>1291</v>
      </c>
      <c r="AF10" s="8" t="s">
        <v>1292</v>
      </c>
      <c r="AG10" s="8" t="s">
        <v>1293</v>
      </c>
      <c r="AH10" s="8" t="s">
        <v>1294</v>
      </c>
      <c r="AI10" s="8" t="s">
        <v>1295</v>
      </c>
      <c r="AJ10" s="8" t="s">
        <v>1296</v>
      </c>
      <c r="AK10" s="8" t="s">
        <v>1297</v>
      </c>
      <c r="AL10" s="8" t="s">
        <v>1298</v>
      </c>
      <c r="AM10" s="8" t="s">
        <v>1299</v>
      </c>
      <c r="AN10" s="8" t="s">
        <v>1300</v>
      </c>
      <c r="AO10" s="8" t="s">
        <v>1301</v>
      </c>
      <c r="AP10" s="8" t="s">
        <v>1302</v>
      </c>
      <c r="AQ10" s="8" t="s">
        <v>1303</v>
      </c>
      <c r="AR10" s="8" t="s">
        <v>1304</v>
      </c>
      <c r="AS10" s="8" t="s">
        <v>1305</v>
      </c>
      <c r="AT10" s="8" t="s">
        <v>1306</v>
      </c>
      <c r="AU10" s="8" t="s">
        <v>1307</v>
      </c>
      <c r="AV10" s="8" t="s">
        <v>1308</v>
      </c>
      <c r="AW10" s="8" t="s">
        <v>1309</v>
      </c>
      <c r="AX10" s="8" t="s">
        <v>1310</v>
      </c>
      <c r="AY10" s="8" t="s">
        <v>1311</v>
      </c>
      <c r="AZ10" s="8" t="s">
        <v>1312</v>
      </c>
      <c r="BA10" s="8" t="s">
        <v>1313</v>
      </c>
      <c r="BB10" s="8" t="s">
        <v>1314</v>
      </c>
      <c r="BC10" s="8" t="s">
        <v>1315</v>
      </c>
      <c r="BD10" s="8" t="s">
        <v>1316</v>
      </c>
      <c r="BE10" s="8" t="s">
        <v>1317</v>
      </c>
      <c r="BF10" s="8" t="s">
        <v>1318</v>
      </c>
      <c r="BG10" s="8" t="s">
        <v>1319</v>
      </c>
      <c r="BH10" s="8" t="s">
        <v>1320</v>
      </c>
      <c r="BI10" s="8" t="s">
        <v>1321</v>
      </c>
      <c r="BJ10" s="8" t="s">
        <v>1322</v>
      </c>
      <c r="BK10" s="8" t="s">
        <v>1323</v>
      </c>
      <c r="BL10" s="8" t="s">
        <v>1324</v>
      </c>
      <c r="BM10" s="8" t="s">
        <v>1325</v>
      </c>
      <c r="BN10" s="8" t="s">
        <v>1326</v>
      </c>
      <c r="BO10" s="8" t="s">
        <v>1327</v>
      </c>
      <c r="BP10" s="8" t="s">
        <v>1328</v>
      </c>
      <c r="BQ10" s="8" t="s">
        <v>1329</v>
      </c>
      <c r="BR10" s="8" t="s">
        <v>1330</v>
      </c>
      <c r="BS10" s="8" t="s">
        <v>1331</v>
      </c>
      <c r="BT10" s="8" t="s">
        <v>1332</v>
      </c>
      <c r="BU10" s="8" t="s">
        <v>1333</v>
      </c>
      <c r="BV10" s="8" t="s">
        <v>1334</v>
      </c>
      <c r="BW10" s="8" t="s">
        <v>1335</v>
      </c>
      <c r="BX10" s="8" t="s">
        <v>1336</v>
      </c>
      <c r="BY10" s="8" t="s">
        <v>1337</v>
      </c>
      <c r="BZ10" s="8" t="s">
        <v>1338</v>
      </c>
      <c r="CA10" s="8" t="s">
        <v>1339</v>
      </c>
      <c r="CB10" s="8" t="s">
        <v>1340</v>
      </c>
      <c r="CC10" s="8" t="s">
        <v>1341</v>
      </c>
      <c r="CD10" s="8" t="s">
        <v>1342</v>
      </c>
      <c r="CE10" s="8" t="s">
        <v>1343</v>
      </c>
      <c r="CF10" s="8" t="s">
        <v>1344</v>
      </c>
      <c r="CG10" s="8" t="s">
        <v>1345</v>
      </c>
      <c r="CH10" s="8" t="s">
        <v>1346</v>
      </c>
      <c r="CI10" s="8" t="s">
        <v>1347</v>
      </c>
      <c r="CJ10" s="8" t="s">
        <v>1348</v>
      </c>
      <c r="CK10" s="8" t="s">
        <v>1349</v>
      </c>
      <c r="CL10" s="8" t="s">
        <v>1350</v>
      </c>
      <c r="CM10" s="8" t="s">
        <v>1351</v>
      </c>
      <c r="CN10" s="8" t="s">
        <v>1352</v>
      </c>
      <c r="CO10" s="8" t="s">
        <v>1353</v>
      </c>
      <c r="CP10" s="8" t="s">
        <v>1354</v>
      </c>
      <c r="CQ10" s="8" t="s">
        <v>1355</v>
      </c>
      <c r="CR10" s="8" t="s">
        <v>1356</v>
      </c>
      <c r="CS10" s="8" t="s">
        <v>1357</v>
      </c>
      <c r="CT10" s="8" t="s">
        <v>1358</v>
      </c>
      <c r="CU10" s="8" t="s">
        <v>1359</v>
      </c>
      <c r="CV10" s="8" t="s">
        <v>1360</v>
      </c>
      <c r="CW10" s="8" t="s">
        <v>1361</v>
      </c>
      <c r="CX10" s="8" t="s">
        <v>1362</v>
      </c>
      <c r="CY10" s="8" t="s">
        <v>1363</v>
      </c>
      <c r="CZ10" s="8" t="s">
        <v>1364</v>
      </c>
      <c r="DA10" s="8" t="s">
        <v>1365</v>
      </c>
      <c r="DB10" s="8" t="s">
        <v>1366</v>
      </c>
      <c r="DC10" s="8" t="s">
        <v>1367</v>
      </c>
      <c r="DD10" s="8" t="s">
        <v>1368</v>
      </c>
      <c r="DE10" s="8" t="s">
        <v>1369</v>
      </c>
      <c r="DF10" s="8" t="s">
        <v>1370</v>
      </c>
      <c r="DG10" s="8" t="s">
        <v>1371</v>
      </c>
      <c r="DH10" s="8" t="s">
        <v>1372</v>
      </c>
      <c r="DI10" s="8" t="s">
        <v>1373</v>
      </c>
      <c r="DJ10" s="8" t="s">
        <v>1374</v>
      </c>
      <c r="DK10" s="8" t="s">
        <v>1375</v>
      </c>
      <c r="DL10" s="8" t="s">
        <v>1376</v>
      </c>
      <c r="DM10" s="8" t="s">
        <v>1377</v>
      </c>
      <c r="DN10" s="8" t="s">
        <v>1378</v>
      </c>
      <c r="DO10" s="8" t="s">
        <v>1379</v>
      </c>
      <c r="DP10" s="8" t="s">
        <v>1380</v>
      </c>
      <c r="DQ10" s="8" t="s">
        <v>1381</v>
      </c>
      <c r="DR10" s="8" t="s">
        <v>1382</v>
      </c>
      <c r="DS10" s="8" t="s">
        <v>1383</v>
      </c>
      <c r="DT10" s="8" t="s">
        <v>1384</v>
      </c>
      <c r="DU10" s="8" t="s">
        <v>1385</v>
      </c>
      <c r="DV10" s="8" t="s">
        <v>1386</v>
      </c>
      <c r="DW10" s="8" t="s">
        <v>1387</v>
      </c>
      <c r="DX10" s="8" t="s">
        <v>1388</v>
      </c>
      <c r="DY10" s="8" t="s">
        <v>1389</v>
      </c>
      <c r="DZ10" s="8" t="s">
        <v>1390</v>
      </c>
      <c r="EA10" s="8" t="s">
        <v>1391</v>
      </c>
      <c r="EB10" s="8" t="s">
        <v>1392</v>
      </c>
      <c r="EC10" s="8" t="s">
        <v>1393</v>
      </c>
      <c r="ED10" s="8" t="s">
        <v>1394</v>
      </c>
      <c r="EE10" s="8" t="s">
        <v>1395</v>
      </c>
      <c r="EF10" s="8" t="s">
        <v>1396</v>
      </c>
      <c r="EG10" s="8" t="s">
        <v>1397</v>
      </c>
      <c r="EH10" s="8" t="s">
        <v>1398</v>
      </c>
      <c r="EI10" s="8" t="s">
        <v>1399</v>
      </c>
      <c r="EJ10" s="8" t="s">
        <v>1400</v>
      </c>
      <c r="EK10" s="8" t="s">
        <v>1401</v>
      </c>
      <c r="EL10" s="8" t="s">
        <v>1402</v>
      </c>
      <c r="EM10" s="8" t="s">
        <v>1403</v>
      </c>
      <c r="EN10" s="8" t="s">
        <v>1404</v>
      </c>
      <c r="EO10" s="8" t="s">
        <v>1405</v>
      </c>
      <c r="EP10" s="8" t="s">
        <v>1406</v>
      </c>
      <c r="EQ10" s="8" t="s">
        <v>1407</v>
      </c>
      <c r="ER10" s="8" t="s">
        <v>1408</v>
      </c>
      <c r="ES10" s="8" t="s">
        <v>1409</v>
      </c>
      <c r="ET10" s="8" t="s">
        <v>1410</v>
      </c>
      <c r="EU10" s="8" t="s">
        <v>1411</v>
      </c>
      <c r="EV10" s="8" t="s">
        <v>1412</v>
      </c>
      <c r="EW10" s="8" t="s">
        <v>1413</v>
      </c>
      <c r="EX10" s="8" t="s">
        <v>1414</v>
      </c>
      <c r="EY10" s="8" t="s">
        <v>1415</v>
      </c>
      <c r="EZ10" s="8" t="s">
        <v>1416</v>
      </c>
      <c r="FA10" s="8" t="s">
        <v>1417</v>
      </c>
      <c r="FB10" s="8" t="s">
        <v>1418</v>
      </c>
      <c r="FC10" s="8" t="s">
        <v>1419</v>
      </c>
      <c r="FD10" s="8" t="s">
        <v>1420</v>
      </c>
      <c r="FE10" s="8" t="s">
        <v>1421</v>
      </c>
      <c r="FF10" s="8" t="s">
        <v>1422</v>
      </c>
      <c r="FG10" s="8" t="s">
        <v>1423</v>
      </c>
      <c r="FH10" s="8" t="s">
        <v>1424</v>
      </c>
      <c r="FI10" s="8" t="s">
        <v>1425</v>
      </c>
      <c r="FJ10" s="8" t="s">
        <v>1426</v>
      </c>
      <c r="FK10" s="8" t="s">
        <v>1427</v>
      </c>
      <c r="FL10" s="8" t="s">
        <v>1428</v>
      </c>
      <c r="FM10" s="8" t="s">
        <v>1429</v>
      </c>
      <c r="FN10" s="8" t="s">
        <v>1430</v>
      </c>
      <c r="FO10" s="8" t="s">
        <v>1431</v>
      </c>
      <c r="FP10" s="8" t="s">
        <v>1432</v>
      </c>
      <c r="FQ10" s="8" t="s">
        <v>1433</v>
      </c>
      <c r="FR10" s="8" t="s">
        <v>1434</v>
      </c>
      <c r="FS10" s="8" t="s">
        <v>1435</v>
      </c>
      <c r="FT10" s="8" t="s">
        <v>1436</v>
      </c>
      <c r="FU10" s="8" t="s">
        <v>1437</v>
      </c>
      <c r="FV10" s="8" t="s">
        <v>1438</v>
      </c>
      <c r="FW10" s="8" t="s">
        <v>1439</v>
      </c>
      <c r="FX10" s="8" t="s">
        <v>1440</v>
      </c>
      <c r="FY10" s="8" t="s">
        <v>1441</v>
      </c>
      <c r="FZ10" s="8" t="s">
        <v>1442</v>
      </c>
      <c r="GA10" s="8" t="s">
        <v>1443</v>
      </c>
      <c r="GB10" s="8" t="s">
        <v>1444</v>
      </c>
      <c r="GC10" s="8" t="s">
        <v>1445</v>
      </c>
      <c r="GD10" s="8" t="s">
        <v>1446</v>
      </c>
      <c r="GE10" s="8" t="s">
        <v>1447</v>
      </c>
      <c r="GF10" s="8" t="s">
        <v>1448</v>
      </c>
      <c r="GG10" s="8" t="s">
        <v>1449</v>
      </c>
      <c r="GH10" s="8" t="s">
        <v>1450</v>
      </c>
      <c r="GI10" s="8" t="s">
        <v>1451</v>
      </c>
      <c r="GJ10" s="8" t="s">
        <v>1452</v>
      </c>
      <c r="GK10" s="8" t="s">
        <v>1453</v>
      </c>
      <c r="GL10" s="8" t="s">
        <v>1454</v>
      </c>
      <c r="GM10" s="8" t="s">
        <v>1455</v>
      </c>
      <c r="GN10" s="8" t="s">
        <v>1456</v>
      </c>
      <c r="GO10" s="8" t="s">
        <v>1457</v>
      </c>
      <c r="GP10" s="8" t="s">
        <v>1458</v>
      </c>
      <c r="GQ10" s="8" t="s">
        <v>1459</v>
      </c>
      <c r="GR10" s="8" t="s">
        <v>1460</v>
      </c>
      <c r="GS10" s="8" t="s">
        <v>1461</v>
      </c>
      <c r="GT10" s="8" t="s">
        <v>1462</v>
      </c>
      <c r="GU10" s="8" t="s">
        <v>1463</v>
      </c>
      <c r="GV10" s="8" t="s">
        <v>1464</v>
      </c>
      <c r="GW10" s="8" t="s">
        <v>1465</v>
      </c>
      <c r="GX10" s="8" t="s">
        <v>1466</v>
      </c>
      <c r="GY10" s="8" t="s">
        <v>1467</v>
      </c>
      <c r="GZ10" s="8" t="s">
        <v>1468</v>
      </c>
      <c r="HA10" s="8" t="s">
        <v>1469</v>
      </c>
      <c r="HB10" s="8" t="s">
        <v>1470</v>
      </c>
      <c r="HC10" s="8" t="s">
        <v>1471</v>
      </c>
      <c r="HD10" s="8" t="s">
        <v>1472</v>
      </c>
      <c r="HE10" s="8" t="s">
        <v>1473</v>
      </c>
      <c r="HF10" s="8" t="s">
        <v>1474</v>
      </c>
      <c r="HG10" s="8" t="s">
        <v>1475</v>
      </c>
      <c r="HH10" s="8" t="s">
        <v>1476</v>
      </c>
      <c r="HI10" s="8" t="s">
        <v>1477</v>
      </c>
      <c r="HJ10" s="8" t="s">
        <v>1478</v>
      </c>
      <c r="HK10" s="8" t="s">
        <v>1479</v>
      </c>
      <c r="HL10" s="8" t="s">
        <v>1480</v>
      </c>
      <c r="HM10" s="8" t="s">
        <v>1481</v>
      </c>
      <c r="HN10" s="8" t="s">
        <v>1482</v>
      </c>
      <c r="HO10" s="8" t="s">
        <v>1483</v>
      </c>
      <c r="HP10" s="8" t="s">
        <v>1484</v>
      </c>
      <c r="HQ10" s="8" t="s">
        <v>1485</v>
      </c>
      <c r="HR10" s="8" t="s">
        <v>1486</v>
      </c>
      <c r="HS10" s="8" t="s">
        <v>1487</v>
      </c>
      <c r="HT10" s="8" t="s">
        <v>1488</v>
      </c>
      <c r="HU10" s="8" t="s">
        <v>1489</v>
      </c>
      <c r="HV10" s="8" t="s">
        <v>1490</v>
      </c>
      <c r="HW10" s="8" t="s">
        <v>1491</v>
      </c>
      <c r="HX10" s="8" t="s">
        <v>1492</v>
      </c>
      <c r="HY10" s="8" t="s">
        <v>1493</v>
      </c>
      <c r="HZ10" s="8" t="s">
        <v>1494</v>
      </c>
      <c r="IA10" s="8" t="s">
        <v>1495</v>
      </c>
      <c r="IB10" s="8" t="s">
        <v>1496</v>
      </c>
      <c r="IC10" s="8" t="s">
        <v>1497</v>
      </c>
      <c r="ID10" s="8" t="s">
        <v>1498</v>
      </c>
      <c r="IE10" s="8" t="s">
        <v>1499</v>
      </c>
      <c r="IF10" s="8" t="s">
        <v>1500</v>
      </c>
      <c r="IG10" s="8" t="s">
        <v>1501</v>
      </c>
      <c r="IH10" s="8" t="s">
        <v>1502</v>
      </c>
      <c r="II10" s="8" t="s">
        <v>1503</v>
      </c>
      <c r="IJ10" s="8" t="s">
        <v>1504</v>
      </c>
      <c r="IK10" s="8" t="s">
        <v>1505</v>
      </c>
      <c r="IL10" s="8" t="s">
        <v>1506</v>
      </c>
      <c r="IM10" s="8" t="s">
        <v>1507</v>
      </c>
      <c r="IN10" s="8" t="s">
        <v>1508</v>
      </c>
      <c r="IO10" s="8" t="s">
        <v>1509</v>
      </c>
      <c r="IP10" s="8" t="s">
        <v>1510</v>
      </c>
      <c r="IQ10" s="8" t="s">
        <v>1511</v>
      </c>
    </row>
    <row r="11" spans="1:251">
      <c r="A11" s="10">
        <v>42036</v>
      </c>
      <c r="B11" s="9">
        <v>38.595999999999997</v>
      </c>
      <c r="C11" s="9">
        <v>35.527000000000001</v>
      </c>
      <c r="D11" s="9">
        <v>4.859</v>
      </c>
      <c r="E11" s="9">
        <v>30.667999999999999</v>
      </c>
      <c r="F11" s="9">
        <v>851.79300000000001</v>
      </c>
      <c r="G11" s="9">
        <v>358.07499999999999</v>
      </c>
      <c r="H11" s="9">
        <v>493.71899999999999</v>
      </c>
      <c r="I11" s="9">
        <v>497.64699999999999</v>
      </c>
      <c r="J11" s="9">
        <v>208.13399999999999</v>
      </c>
      <c r="K11" s="9">
        <v>289.51299999999998</v>
      </c>
      <c r="L11" s="9">
        <v>57.192</v>
      </c>
      <c r="M11" s="9">
        <v>22.131</v>
      </c>
      <c r="N11" s="9">
        <v>35.061</v>
      </c>
      <c r="O11" s="9">
        <v>440.45400000000001</v>
      </c>
      <c r="P11" s="9">
        <v>186.00200000000001</v>
      </c>
      <c r="Q11" s="9">
        <v>254.452</v>
      </c>
      <c r="R11" s="9">
        <v>4173.4639999999999</v>
      </c>
      <c r="S11" s="9">
        <v>2219.683</v>
      </c>
      <c r="T11" s="9">
        <v>1953.7809999999999</v>
      </c>
      <c r="U11" s="9">
        <v>1607.748</v>
      </c>
      <c r="V11" s="9">
        <v>619.048</v>
      </c>
      <c r="W11" s="9">
        <v>988.7</v>
      </c>
      <c r="X11" s="9">
        <v>245.27199999999999</v>
      </c>
      <c r="Y11" s="9">
        <v>83.581999999999994</v>
      </c>
      <c r="Z11" s="9">
        <v>161.69</v>
      </c>
      <c r="AA11" s="9">
        <v>3311.7530000000002</v>
      </c>
      <c r="AB11" s="9">
        <v>1593.0419999999999</v>
      </c>
      <c r="AC11" s="9">
        <v>1718.711</v>
      </c>
      <c r="AD11" s="9">
        <v>420.37799999999999</v>
      </c>
      <c r="AE11" s="9">
        <v>267.47699999999998</v>
      </c>
      <c r="AF11" s="9">
        <v>152.90100000000001</v>
      </c>
      <c r="AG11" s="9">
        <v>24.295000000000002</v>
      </c>
      <c r="AH11" s="9">
        <v>16.140999999999998</v>
      </c>
      <c r="AI11" s="9">
        <v>8.1539999999999999</v>
      </c>
      <c r="AJ11" s="9">
        <v>21.879000000000001</v>
      </c>
      <c r="AK11" s="9">
        <v>13.725</v>
      </c>
      <c r="AL11" s="9">
        <v>8.1539999999999999</v>
      </c>
      <c r="AM11" s="9">
        <v>4.2389999999999999</v>
      </c>
      <c r="AN11" s="9">
        <v>2.9350000000000001</v>
      </c>
      <c r="AO11" s="9">
        <v>1.304</v>
      </c>
      <c r="AP11" s="9">
        <v>24.192</v>
      </c>
      <c r="AQ11" s="9">
        <v>16.227</v>
      </c>
      <c r="AR11" s="9">
        <v>7.9649999999999999</v>
      </c>
      <c r="AS11" s="9">
        <v>20.114999999999998</v>
      </c>
      <c r="AT11" s="9">
        <v>12.429</v>
      </c>
      <c r="AU11" s="9">
        <v>7.6849999999999996</v>
      </c>
      <c r="AV11" s="9">
        <v>22.478999999999999</v>
      </c>
      <c r="AW11" s="9">
        <v>13.521000000000001</v>
      </c>
      <c r="AX11" s="9">
        <v>8.9589999999999996</v>
      </c>
      <c r="AY11" s="9">
        <v>397.899</v>
      </c>
      <c r="AZ11" s="9">
        <v>253.95599999999999</v>
      </c>
      <c r="BA11" s="9">
        <v>143.94300000000001</v>
      </c>
      <c r="BB11" s="9">
        <v>16.907</v>
      </c>
      <c r="BC11" s="9">
        <v>10.07</v>
      </c>
      <c r="BD11" s="9">
        <v>6.8360000000000003</v>
      </c>
      <c r="BE11" s="9">
        <v>197.50399999999999</v>
      </c>
      <c r="BF11" s="9">
        <v>110.261</v>
      </c>
      <c r="BG11" s="9">
        <v>87.244</v>
      </c>
      <c r="BH11" s="9">
        <v>11.500999999999999</v>
      </c>
      <c r="BI11" s="9">
        <v>8.9610000000000003</v>
      </c>
      <c r="BJ11" s="9">
        <v>2.54</v>
      </c>
      <c r="BK11" s="9">
        <v>502.54500000000002</v>
      </c>
      <c r="BL11" s="9">
        <v>316.20600000000002</v>
      </c>
      <c r="BM11" s="9">
        <v>186.339</v>
      </c>
      <c r="BN11" s="9">
        <v>481.68900000000002</v>
      </c>
      <c r="BO11" s="9">
        <v>304.91500000000002</v>
      </c>
      <c r="BP11" s="9">
        <v>176.77500000000001</v>
      </c>
      <c r="BQ11" s="9">
        <v>405.608</v>
      </c>
      <c r="BR11" s="9">
        <v>257.55200000000002</v>
      </c>
      <c r="BS11" s="9">
        <v>148.05600000000001</v>
      </c>
      <c r="BT11" s="9">
        <v>135.86500000000001</v>
      </c>
      <c r="BU11" s="9">
        <v>80.480999999999995</v>
      </c>
      <c r="BV11" s="9">
        <v>55.384</v>
      </c>
      <c r="BW11" s="9">
        <v>89.16</v>
      </c>
      <c r="BX11" s="9">
        <v>51.26</v>
      </c>
      <c r="BY11" s="9">
        <v>37.9</v>
      </c>
      <c r="BZ11" s="9">
        <v>6.9930000000000003</v>
      </c>
      <c r="CA11" s="9">
        <v>2.5310000000000001</v>
      </c>
      <c r="CB11" s="9">
        <v>4.4619999999999997</v>
      </c>
      <c r="CC11" s="9">
        <v>7.7839999999999998</v>
      </c>
      <c r="CD11" s="9">
        <v>5.4320000000000004</v>
      </c>
      <c r="CE11" s="9">
        <v>2.3519999999999999</v>
      </c>
      <c r="CF11" s="9">
        <v>2883.5909999999999</v>
      </c>
      <c r="CG11" s="9">
        <v>1320.133</v>
      </c>
      <c r="CH11" s="9">
        <v>1563.4580000000001</v>
      </c>
      <c r="CI11" s="9">
        <v>105.62</v>
      </c>
      <c r="CJ11" s="9">
        <v>62.048999999999999</v>
      </c>
      <c r="CK11" s="9">
        <v>43.570999999999998</v>
      </c>
      <c r="CL11" s="9">
        <v>8.6219999999999999</v>
      </c>
      <c r="CM11" s="9">
        <v>5.891</v>
      </c>
      <c r="CN11" s="9">
        <v>2.7309999999999999</v>
      </c>
      <c r="CO11" s="9">
        <v>98.974999999999994</v>
      </c>
      <c r="CP11" s="9">
        <v>57.74</v>
      </c>
      <c r="CQ11" s="9">
        <v>41.234999999999999</v>
      </c>
      <c r="CR11" s="9">
        <v>7.633</v>
      </c>
      <c r="CS11" s="9">
        <v>2.282</v>
      </c>
      <c r="CT11" s="9">
        <v>5.351</v>
      </c>
      <c r="CU11" s="9">
        <v>91.340999999999994</v>
      </c>
      <c r="CV11" s="9">
        <v>55.457999999999998</v>
      </c>
      <c r="CW11" s="9">
        <v>35.884</v>
      </c>
      <c r="CX11" s="9">
        <v>26.388000000000002</v>
      </c>
      <c r="CY11" s="9">
        <v>15.635</v>
      </c>
      <c r="CZ11" s="9">
        <v>10.753</v>
      </c>
      <c r="DA11" s="9">
        <v>7.1390000000000002</v>
      </c>
      <c r="DB11" s="9">
        <v>4.3090000000000002</v>
      </c>
      <c r="DC11" s="9">
        <v>2.83</v>
      </c>
      <c r="DD11" s="9">
        <v>4.28</v>
      </c>
      <c r="DE11" s="9">
        <v>1.927</v>
      </c>
      <c r="DF11" s="9">
        <v>2.3530000000000002</v>
      </c>
      <c r="DG11" s="9">
        <v>799.22199999999998</v>
      </c>
      <c r="DH11" s="9">
        <v>468.78100000000001</v>
      </c>
      <c r="DI11" s="9">
        <v>330.44200000000001</v>
      </c>
      <c r="DJ11" s="9">
        <v>113.89700000000001</v>
      </c>
      <c r="DK11" s="9">
        <v>67.480999999999995</v>
      </c>
      <c r="DL11" s="9">
        <v>46.417000000000002</v>
      </c>
      <c r="DM11" s="9">
        <v>9.1709999999999994</v>
      </c>
      <c r="DN11" s="9">
        <v>3.145</v>
      </c>
      <c r="DO11" s="9">
        <v>6.0259999999999998</v>
      </c>
      <c r="DP11" s="9">
        <v>104.726</v>
      </c>
      <c r="DQ11" s="9">
        <v>64.335999999999999</v>
      </c>
      <c r="DR11" s="9">
        <v>40.390999999999998</v>
      </c>
      <c r="DS11" s="9">
        <v>429.54899999999998</v>
      </c>
      <c r="DT11" s="9">
        <v>270.62200000000001</v>
      </c>
      <c r="DU11" s="9">
        <v>158.92699999999999</v>
      </c>
      <c r="DV11" s="9">
        <v>2882.2040000000002</v>
      </c>
      <c r="DW11" s="9">
        <v>1322.42</v>
      </c>
      <c r="DX11" s="9">
        <v>1559.7840000000001</v>
      </c>
      <c r="DY11" s="9">
        <v>96.793000000000006</v>
      </c>
      <c r="DZ11" s="9">
        <v>57.194000000000003</v>
      </c>
      <c r="EA11" s="9">
        <v>39.598999999999997</v>
      </c>
      <c r="EB11" s="9">
        <v>6013.3410000000003</v>
      </c>
      <c r="EC11" s="9">
        <v>2971.0810000000001</v>
      </c>
      <c r="ED11" s="9">
        <v>3042.259</v>
      </c>
      <c r="EE11" s="9">
        <v>3649.68</v>
      </c>
      <c r="EF11" s="9">
        <v>1979.671</v>
      </c>
      <c r="EG11" s="9">
        <v>1670.009</v>
      </c>
      <c r="EH11" s="9">
        <v>472.77199999999999</v>
      </c>
      <c r="EI11" s="9">
        <v>240.09399999999999</v>
      </c>
      <c r="EJ11" s="9">
        <v>232.67699999999999</v>
      </c>
      <c r="EK11" s="9">
        <v>309.71699999999998</v>
      </c>
      <c r="EL11" s="9">
        <v>114.087</v>
      </c>
      <c r="EM11" s="9">
        <v>195.63</v>
      </c>
      <c r="EN11" s="9">
        <v>169.346</v>
      </c>
      <c r="EO11" s="9">
        <v>79.718000000000004</v>
      </c>
      <c r="EP11" s="9">
        <v>89.626999999999995</v>
      </c>
      <c r="EQ11" s="9">
        <v>308.63799999999998</v>
      </c>
      <c r="ER11" s="9">
        <v>126.018</v>
      </c>
      <c r="ES11" s="9">
        <v>182.62</v>
      </c>
      <c r="ET11" s="9">
        <v>286.69299999999998</v>
      </c>
      <c r="EU11" s="9">
        <v>108.114</v>
      </c>
      <c r="EV11" s="9">
        <v>178.578</v>
      </c>
      <c r="EW11" s="9">
        <v>639.846</v>
      </c>
      <c r="EX11" s="9">
        <v>346.18099999999998</v>
      </c>
      <c r="EY11" s="9">
        <v>293.66500000000002</v>
      </c>
      <c r="EZ11" s="9">
        <v>3009.8339999999998</v>
      </c>
      <c r="FA11" s="9">
        <v>1633.49</v>
      </c>
      <c r="FB11" s="9">
        <v>1376.3440000000001</v>
      </c>
      <c r="FC11" s="9">
        <v>583.34100000000001</v>
      </c>
      <c r="FD11" s="9">
        <v>310.23899999999998</v>
      </c>
      <c r="FE11" s="9">
        <v>273.10199999999998</v>
      </c>
      <c r="FF11" s="9">
        <v>2437.0390000000002</v>
      </c>
      <c r="FG11" s="9">
        <v>1244.4090000000001</v>
      </c>
      <c r="FH11" s="9">
        <v>1192.6300000000001</v>
      </c>
      <c r="FI11" s="9">
        <v>268.452</v>
      </c>
      <c r="FJ11" s="9">
        <v>132.82900000000001</v>
      </c>
      <c r="FK11" s="9">
        <v>135.624</v>
      </c>
      <c r="FL11" s="9">
        <v>3905.8780000000002</v>
      </c>
      <c r="FM11" s="9">
        <v>2101.8440000000001</v>
      </c>
      <c r="FN11" s="9">
        <v>1804.0329999999999</v>
      </c>
      <c r="FO11" s="9">
        <v>3522.922</v>
      </c>
      <c r="FP11" s="9">
        <v>1904.87</v>
      </c>
      <c r="FQ11" s="9">
        <v>1618.0519999999999</v>
      </c>
      <c r="FR11" s="9">
        <v>3296.337</v>
      </c>
      <c r="FS11" s="9">
        <v>1801.367</v>
      </c>
      <c r="FT11" s="9">
        <v>1494.97</v>
      </c>
      <c r="FU11" s="9">
        <v>865.298</v>
      </c>
      <c r="FV11" s="9">
        <v>444.77199999999999</v>
      </c>
      <c r="FW11" s="9">
        <v>420.52699999999999</v>
      </c>
      <c r="FX11" s="9">
        <v>525.38499999999999</v>
      </c>
      <c r="FY11" s="9">
        <v>279.72699999999998</v>
      </c>
      <c r="FZ11" s="9">
        <v>245.65799999999999</v>
      </c>
      <c r="GA11" s="9">
        <v>269.18700000000001</v>
      </c>
      <c r="GB11" s="9">
        <v>157.553</v>
      </c>
      <c r="GC11" s="9">
        <v>111.634</v>
      </c>
      <c r="GD11" s="9">
        <v>234.63300000000001</v>
      </c>
      <c r="GE11" s="9">
        <v>125.26600000000001</v>
      </c>
      <c r="GF11" s="9">
        <v>109.367</v>
      </c>
      <c r="GG11" s="9">
        <v>2129.029</v>
      </c>
      <c r="GH11" s="9">
        <v>866.14499999999998</v>
      </c>
      <c r="GI11" s="9">
        <v>1262.884</v>
      </c>
      <c r="GJ11" s="9">
        <v>433.32</v>
      </c>
      <c r="GK11" s="9">
        <v>157.75700000000001</v>
      </c>
      <c r="GL11" s="9">
        <v>275.56299999999999</v>
      </c>
      <c r="GM11" s="9">
        <v>100.063</v>
      </c>
      <c r="GN11" s="9">
        <v>41.945999999999998</v>
      </c>
      <c r="GO11" s="9">
        <v>58.116999999999997</v>
      </c>
      <c r="GP11" s="9">
        <v>364.92899999999997</v>
      </c>
      <c r="GQ11" s="9">
        <v>134.95699999999999</v>
      </c>
      <c r="GR11" s="9">
        <v>229.97300000000001</v>
      </c>
      <c r="GS11" s="9">
        <v>49.322000000000003</v>
      </c>
      <c r="GT11" s="9">
        <v>18.917999999999999</v>
      </c>
      <c r="GU11" s="9">
        <v>30.404</v>
      </c>
      <c r="GV11" s="9">
        <v>298.22399999999999</v>
      </c>
      <c r="GW11" s="9">
        <v>108.297</v>
      </c>
      <c r="GX11" s="9">
        <v>189.92699999999999</v>
      </c>
      <c r="GY11" s="9">
        <v>40.128999999999998</v>
      </c>
      <c r="GZ11" s="9">
        <v>19.024999999999999</v>
      </c>
      <c r="HA11" s="9">
        <v>21.103999999999999</v>
      </c>
      <c r="HB11" s="9">
        <v>71.177999999999997</v>
      </c>
      <c r="HC11" s="9">
        <v>22.800999999999998</v>
      </c>
      <c r="HD11" s="9">
        <v>48.377000000000002</v>
      </c>
      <c r="HE11" s="9">
        <v>90.46</v>
      </c>
      <c r="HF11" s="9">
        <v>4.7610000000000001</v>
      </c>
      <c r="HG11" s="9">
        <v>85.698999999999998</v>
      </c>
      <c r="HH11" s="9">
        <v>840.97900000000004</v>
      </c>
      <c r="HI11" s="9">
        <v>353.30599999999998</v>
      </c>
      <c r="HJ11" s="9">
        <v>487.673</v>
      </c>
      <c r="HK11" s="9">
        <v>670.74</v>
      </c>
      <c r="HL11" s="9">
        <v>283.02300000000002</v>
      </c>
      <c r="HM11" s="9">
        <v>387.71600000000001</v>
      </c>
      <c r="HN11" s="9">
        <v>73.677000000000007</v>
      </c>
      <c r="HO11" s="9">
        <v>29.954000000000001</v>
      </c>
      <c r="HP11" s="9">
        <v>43.722999999999999</v>
      </c>
      <c r="HQ11" s="9">
        <v>597.06299999999999</v>
      </c>
      <c r="HR11" s="9">
        <v>253.06899999999999</v>
      </c>
      <c r="HS11" s="9">
        <v>343.99400000000003</v>
      </c>
      <c r="HT11" s="9">
        <v>3723.357</v>
      </c>
      <c r="HU11" s="9">
        <v>2009.625</v>
      </c>
      <c r="HV11" s="9">
        <v>1713.732</v>
      </c>
      <c r="HW11" s="9">
        <v>2289.9839999999999</v>
      </c>
      <c r="HX11" s="9">
        <v>961.45699999999999</v>
      </c>
      <c r="HY11" s="9">
        <v>1328.528</v>
      </c>
      <c r="HZ11" s="9">
        <v>348.98399999999998</v>
      </c>
      <c r="IA11" s="9">
        <v>132.22300000000001</v>
      </c>
      <c r="IB11" s="9">
        <v>216.761</v>
      </c>
      <c r="IC11" s="9">
        <v>4784.107</v>
      </c>
      <c r="ID11" s="9">
        <v>2362.625</v>
      </c>
      <c r="IE11" s="9">
        <v>2421.482</v>
      </c>
      <c r="IF11" s="9">
        <v>2974.4639999999999</v>
      </c>
      <c r="IG11" s="9">
        <v>1604.51</v>
      </c>
      <c r="IH11" s="9">
        <v>1369.954</v>
      </c>
      <c r="II11" s="9">
        <v>455.41199999999998</v>
      </c>
      <c r="IJ11" s="9">
        <v>245.79900000000001</v>
      </c>
      <c r="IK11" s="9">
        <v>209.614</v>
      </c>
      <c r="IL11" s="9">
        <v>287.00299999999999</v>
      </c>
      <c r="IM11" s="9">
        <v>114.489</v>
      </c>
      <c r="IN11" s="9">
        <v>172.51400000000001</v>
      </c>
      <c r="IO11" s="9">
        <v>134.577</v>
      </c>
      <c r="IP11" s="9">
        <v>64.888999999999996</v>
      </c>
      <c r="IQ11" s="9">
        <v>69.686999999999998</v>
      </c>
    </row>
    <row r="12" spans="1:251">
      <c r="A12" s="10">
        <v>42401</v>
      </c>
      <c r="B12" s="9">
        <v>33.866</v>
      </c>
      <c r="C12" s="9">
        <v>37.396999999999998</v>
      </c>
      <c r="D12" s="9">
        <v>4.7</v>
      </c>
      <c r="E12" s="9">
        <v>32.697000000000003</v>
      </c>
      <c r="F12" s="9">
        <v>836.72400000000005</v>
      </c>
      <c r="G12" s="9">
        <v>353.726</v>
      </c>
      <c r="H12" s="9">
        <v>482.99799999999999</v>
      </c>
      <c r="I12" s="9">
        <v>515.62300000000005</v>
      </c>
      <c r="J12" s="9">
        <v>230.804</v>
      </c>
      <c r="K12" s="9">
        <v>284.81900000000002</v>
      </c>
      <c r="L12" s="9">
        <v>66.355999999999995</v>
      </c>
      <c r="M12" s="9">
        <v>27.890999999999998</v>
      </c>
      <c r="N12" s="9">
        <v>38.465000000000003</v>
      </c>
      <c r="O12" s="9">
        <v>449.267</v>
      </c>
      <c r="P12" s="9">
        <v>202.91300000000001</v>
      </c>
      <c r="Q12" s="9">
        <v>246.35400000000001</v>
      </c>
      <c r="R12" s="9">
        <v>4298.1790000000001</v>
      </c>
      <c r="S12" s="9">
        <v>2267.6669999999999</v>
      </c>
      <c r="T12" s="9">
        <v>2030.5119999999999</v>
      </c>
      <c r="U12" s="9">
        <v>1566.3050000000001</v>
      </c>
      <c r="V12" s="9">
        <v>605.697</v>
      </c>
      <c r="W12" s="9">
        <v>960.60799999999995</v>
      </c>
      <c r="X12" s="9">
        <v>256.93599999999998</v>
      </c>
      <c r="Y12" s="9">
        <v>98.126999999999995</v>
      </c>
      <c r="Z12" s="9">
        <v>158.809</v>
      </c>
      <c r="AA12" s="9">
        <v>3409.04</v>
      </c>
      <c r="AB12" s="9">
        <v>1629.645</v>
      </c>
      <c r="AC12" s="9">
        <v>1779.394</v>
      </c>
      <c r="AD12" s="9">
        <v>445.791</v>
      </c>
      <c r="AE12" s="9">
        <v>274.31099999999998</v>
      </c>
      <c r="AF12" s="9">
        <v>171.47900000000001</v>
      </c>
      <c r="AG12" s="9">
        <v>24.102</v>
      </c>
      <c r="AH12" s="9">
        <v>16.913</v>
      </c>
      <c r="AI12" s="9">
        <v>7.1890000000000001</v>
      </c>
      <c r="AJ12" s="9">
        <v>20.678999999999998</v>
      </c>
      <c r="AK12" s="9">
        <v>14.106999999999999</v>
      </c>
      <c r="AL12" s="9">
        <v>6.5730000000000004</v>
      </c>
      <c r="AM12" s="9">
        <v>6.4950000000000001</v>
      </c>
      <c r="AN12" s="9">
        <v>6.0910000000000002</v>
      </c>
      <c r="AO12" s="9">
        <v>0.40400000000000003</v>
      </c>
      <c r="AP12" s="9">
        <v>23.875</v>
      </c>
      <c r="AQ12" s="9">
        <v>16.363</v>
      </c>
      <c r="AR12" s="9">
        <v>7.5119999999999996</v>
      </c>
      <c r="AS12" s="9">
        <v>20.106000000000002</v>
      </c>
      <c r="AT12" s="9">
        <v>13.534000000000001</v>
      </c>
      <c r="AU12" s="9">
        <v>6.5730000000000004</v>
      </c>
      <c r="AV12" s="9">
        <v>19.37</v>
      </c>
      <c r="AW12" s="9">
        <v>13.065</v>
      </c>
      <c r="AX12" s="9">
        <v>6.3049999999999997</v>
      </c>
      <c r="AY12" s="9">
        <v>426.42099999999999</v>
      </c>
      <c r="AZ12" s="9">
        <v>261.24599999999998</v>
      </c>
      <c r="BA12" s="9">
        <v>165.17500000000001</v>
      </c>
      <c r="BB12" s="9">
        <v>14.308</v>
      </c>
      <c r="BC12" s="9">
        <v>10.169</v>
      </c>
      <c r="BD12" s="9">
        <v>4.1390000000000002</v>
      </c>
      <c r="BE12" s="9">
        <v>215.25399999999999</v>
      </c>
      <c r="BF12" s="9">
        <v>113.997</v>
      </c>
      <c r="BG12" s="9">
        <v>101.25700000000001</v>
      </c>
      <c r="BH12" s="9">
        <v>9.7850000000000001</v>
      </c>
      <c r="BI12" s="9">
        <v>6.3449999999999998</v>
      </c>
      <c r="BJ12" s="9">
        <v>3.4390000000000001</v>
      </c>
      <c r="BK12" s="9">
        <v>543.83299999999997</v>
      </c>
      <c r="BL12" s="9">
        <v>332.83699999999999</v>
      </c>
      <c r="BM12" s="9">
        <v>210.99700000000001</v>
      </c>
      <c r="BN12" s="9">
        <v>526.298</v>
      </c>
      <c r="BO12" s="9">
        <v>322.23899999999998</v>
      </c>
      <c r="BP12" s="9">
        <v>204.059</v>
      </c>
      <c r="BQ12" s="9">
        <v>432.19099999999997</v>
      </c>
      <c r="BR12" s="9">
        <v>265.42899999999997</v>
      </c>
      <c r="BS12" s="9">
        <v>166.762</v>
      </c>
      <c r="BT12" s="9">
        <v>143.36500000000001</v>
      </c>
      <c r="BU12" s="9">
        <v>90.813999999999993</v>
      </c>
      <c r="BV12" s="9">
        <v>52.551000000000002</v>
      </c>
      <c r="BW12" s="9">
        <v>104.746</v>
      </c>
      <c r="BX12" s="9">
        <v>63.051000000000002</v>
      </c>
      <c r="BY12" s="9">
        <v>41.695</v>
      </c>
      <c r="BZ12" s="9">
        <v>6.7030000000000003</v>
      </c>
      <c r="CA12" s="9">
        <v>4.5250000000000004</v>
      </c>
      <c r="CB12" s="9">
        <v>2.1779999999999999</v>
      </c>
      <c r="CC12" s="9">
        <v>7.6440000000000001</v>
      </c>
      <c r="CD12" s="9">
        <v>3.8969999999999998</v>
      </c>
      <c r="CE12" s="9">
        <v>3.7469999999999999</v>
      </c>
      <c r="CF12" s="9">
        <v>2955.605</v>
      </c>
      <c r="CG12" s="9">
        <v>1351.4369999999999</v>
      </c>
      <c r="CH12" s="9">
        <v>1604.1679999999999</v>
      </c>
      <c r="CI12" s="9">
        <v>109.602</v>
      </c>
      <c r="CJ12" s="9">
        <v>60.213999999999999</v>
      </c>
      <c r="CK12" s="9">
        <v>49.389000000000003</v>
      </c>
      <c r="CL12" s="9">
        <v>12.157</v>
      </c>
      <c r="CM12" s="9">
        <v>8.7539999999999996</v>
      </c>
      <c r="CN12" s="9">
        <v>3.4020000000000001</v>
      </c>
      <c r="CO12" s="9">
        <v>96.119</v>
      </c>
      <c r="CP12" s="9">
        <v>56.039000000000001</v>
      </c>
      <c r="CQ12" s="9">
        <v>40.08</v>
      </c>
      <c r="CR12" s="9">
        <v>7.2080000000000002</v>
      </c>
      <c r="CS12" s="9">
        <v>3.6230000000000002</v>
      </c>
      <c r="CT12" s="9">
        <v>3.585</v>
      </c>
      <c r="CU12" s="9">
        <v>88.641999999999996</v>
      </c>
      <c r="CV12" s="9">
        <v>52.146999999999998</v>
      </c>
      <c r="CW12" s="9">
        <v>36.494999999999997</v>
      </c>
      <c r="CX12" s="9">
        <v>30.324999999999999</v>
      </c>
      <c r="CY12" s="9">
        <v>15.994999999999999</v>
      </c>
      <c r="CZ12" s="9">
        <v>14.33</v>
      </c>
      <c r="DA12" s="9">
        <v>16.132000000000001</v>
      </c>
      <c r="DB12" s="9">
        <v>6.2830000000000004</v>
      </c>
      <c r="DC12" s="9">
        <v>9.8490000000000002</v>
      </c>
      <c r="DD12" s="9">
        <v>2.843</v>
      </c>
      <c r="DE12" s="9">
        <v>2.1469999999999998</v>
      </c>
      <c r="DF12" s="9">
        <v>0.69599999999999995</v>
      </c>
      <c r="DG12" s="9">
        <v>869.34799999999996</v>
      </c>
      <c r="DH12" s="9">
        <v>518.41600000000005</v>
      </c>
      <c r="DI12" s="9">
        <v>350.93200000000002</v>
      </c>
      <c r="DJ12" s="9">
        <v>119.896</v>
      </c>
      <c r="DK12" s="9">
        <v>66.22</v>
      </c>
      <c r="DL12" s="9">
        <v>53.676000000000002</v>
      </c>
      <c r="DM12" s="9">
        <v>9.2650000000000006</v>
      </c>
      <c r="DN12" s="9">
        <v>4.3250000000000002</v>
      </c>
      <c r="DO12" s="9">
        <v>4.9400000000000004</v>
      </c>
      <c r="DP12" s="9">
        <v>110.631</v>
      </c>
      <c r="DQ12" s="9">
        <v>61.893999999999998</v>
      </c>
      <c r="DR12" s="9">
        <v>48.737000000000002</v>
      </c>
      <c r="DS12" s="9">
        <v>455.05599999999998</v>
      </c>
      <c r="DT12" s="9">
        <v>278.637</v>
      </c>
      <c r="DU12" s="9">
        <v>176.41900000000001</v>
      </c>
      <c r="DV12" s="9">
        <v>2953.9839999999999</v>
      </c>
      <c r="DW12" s="9">
        <v>1351.009</v>
      </c>
      <c r="DX12" s="9">
        <v>1602.9749999999999</v>
      </c>
      <c r="DY12" s="9">
        <v>92.635999999999996</v>
      </c>
      <c r="DZ12" s="9">
        <v>53.302</v>
      </c>
      <c r="EA12" s="9">
        <v>39.334000000000003</v>
      </c>
      <c r="EB12" s="9">
        <v>6140.1130000000003</v>
      </c>
      <c r="EC12" s="9">
        <v>3026.0720000000001</v>
      </c>
      <c r="ED12" s="9">
        <v>3114.04</v>
      </c>
      <c r="EE12" s="9">
        <v>3798.3679999999999</v>
      </c>
      <c r="EF12" s="9">
        <v>2022.385</v>
      </c>
      <c r="EG12" s="9">
        <v>1775.9829999999999</v>
      </c>
      <c r="EH12" s="9">
        <v>492.74900000000002</v>
      </c>
      <c r="EI12" s="9">
        <v>253.38200000000001</v>
      </c>
      <c r="EJ12" s="9">
        <v>239.36600000000001</v>
      </c>
      <c r="EK12" s="9">
        <v>317.70400000000001</v>
      </c>
      <c r="EL12" s="9">
        <v>124.599</v>
      </c>
      <c r="EM12" s="9">
        <v>193.10499999999999</v>
      </c>
      <c r="EN12" s="9">
        <v>167.488</v>
      </c>
      <c r="EO12" s="9">
        <v>74.11</v>
      </c>
      <c r="EP12" s="9">
        <v>93.376999999999995</v>
      </c>
      <c r="EQ12" s="9">
        <v>311.85000000000002</v>
      </c>
      <c r="ER12" s="9">
        <v>128.261</v>
      </c>
      <c r="ES12" s="9">
        <v>183.59</v>
      </c>
      <c r="ET12" s="9">
        <v>292.80700000000002</v>
      </c>
      <c r="EU12" s="9">
        <v>113.58799999999999</v>
      </c>
      <c r="EV12" s="9">
        <v>179.21799999999999</v>
      </c>
      <c r="EW12" s="9">
        <v>701.52200000000005</v>
      </c>
      <c r="EX12" s="9">
        <v>364.90699999999998</v>
      </c>
      <c r="EY12" s="9">
        <v>336.61500000000001</v>
      </c>
      <c r="EZ12" s="9">
        <v>3096.846</v>
      </c>
      <c r="FA12" s="9">
        <v>1657.4770000000001</v>
      </c>
      <c r="FB12" s="9">
        <v>1439.3689999999999</v>
      </c>
      <c r="FC12" s="9">
        <v>642.84199999999998</v>
      </c>
      <c r="FD12" s="9">
        <v>328.35</v>
      </c>
      <c r="FE12" s="9">
        <v>314.49200000000002</v>
      </c>
      <c r="FF12" s="9">
        <v>2496.7399999999998</v>
      </c>
      <c r="FG12" s="9">
        <v>1265.162</v>
      </c>
      <c r="FH12" s="9">
        <v>1231.578</v>
      </c>
      <c r="FI12" s="9">
        <v>276.221</v>
      </c>
      <c r="FJ12" s="9">
        <v>133.143</v>
      </c>
      <c r="FK12" s="9">
        <v>143.078</v>
      </c>
      <c r="FL12" s="9">
        <v>4078.6590000000001</v>
      </c>
      <c r="FM12" s="9">
        <v>2157.3530000000001</v>
      </c>
      <c r="FN12" s="9">
        <v>1921.306</v>
      </c>
      <c r="FO12" s="9">
        <v>3628.13</v>
      </c>
      <c r="FP12" s="9">
        <v>1925.5260000000001</v>
      </c>
      <c r="FQ12" s="9">
        <v>1702.604</v>
      </c>
      <c r="FR12" s="9">
        <v>3405.4789999999998</v>
      </c>
      <c r="FS12" s="9">
        <v>1817.9770000000001</v>
      </c>
      <c r="FT12" s="9">
        <v>1587.501</v>
      </c>
      <c r="FU12" s="9">
        <v>933.98099999999999</v>
      </c>
      <c r="FV12" s="9">
        <v>462.78</v>
      </c>
      <c r="FW12" s="9">
        <v>471.20100000000002</v>
      </c>
      <c r="FX12" s="9">
        <v>589.89300000000003</v>
      </c>
      <c r="FY12" s="9">
        <v>294.41300000000001</v>
      </c>
      <c r="FZ12" s="9">
        <v>295.48</v>
      </c>
      <c r="GA12" s="9">
        <v>309.60300000000001</v>
      </c>
      <c r="GB12" s="9">
        <v>159.44499999999999</v>
      </c>
      <c r="GC12" s="9">
        <v>150.15700000000001</v>
      </c>
      <c r="GD12" s="9">
        <v>209.06800000000001</v>
      </c>
      <c r="GE12" s="9">
        <v>108.19499999999999</v>
      </c>
      <c r="GF12" s="9">
        <v>100.873</v>
      </c>
      <c r="GG12" s="9">
        <v>2132.6759999999999</v>
      </c>
      <c r="GH12" s="9">
        <v>895.49199999999996</v>
      </c>
      <c r="GI12" s="9">
        <v>1237.184</v>
      </c>
      <c r="GJ12" s="9">
        <v>430.78300000000002</v>
      </c>
      <c r="GK12" s="9">
        <v>164.90799999999999</v>
      </c>
      <c r="GL12" s="9">
        <v>265.875</v>
      </c>
      <c r="GM12" s="9">
        <v>106.71599999999999</v>
      </c>
      <c r="GN12" s="9">
        <v>44.64</v>
      </c>
      <c r="GO12" s="9">
        <v>62.076000000000001</v>
      </c>
      <c r="GP12" s="9">
        <v>349.46199999999999</v>
      </c>
      <c r="GQ12" s="9">
        <v>128.756</v>
      </c>
      <c r="GR12" s="9">
        <v>220.70599999999999</v>
      </c>
      <c r="GS12" s="9">
        <v>49.460999999999999</v>
      </c>
      <c r="GT12" s="9">
        <v>21.058</v>
      </c>
      <c r="GU12" s="9">
        <v>28.402999999999999</v>
      </c>
      <c r="GV12" s="9">
        <v>282.24700000000001</v>
      </c>
      <c r="GW12" s="9">
        <v>99.453999999999994</v>
      </c>
      <c r="GX12" s="9">
        <v>182.79400000000001</v>
      </c>
      <c r="GY12" s="9">
        <v>38.497</v>
      </c>
      <c r="GZ12" s="9">
        <v>15.39</v>
      </c>
      <c r="HA12" s="9">
        <v>23.106999999999999</v>
      </c>
      <c r="HB12" s="9">
        <v>83.674000000000007</v>
      </c>
      <c r="HC12" s="9">
        <v>36.662999999999997</v>
      </c>
      <c r="HD12" s="9">
        <v>47.01</v>
      </c>
      <c r="HE12" s="9">
        <v>95.05</v>
      </c>
      <c r="HF12" s="9">
        <v>6.9489999999999998</v>
      </c>
      <c r="HG12" s="9">
        <v>88.100999999999999</v>
      </c>
      <c r="HH12" s="9">
        <v>875.12599999999998</v>
      </c>
      <c r="HI12" s="9">
        <v>387.71</v>
      </c>
      <c r="HJ12" s="9">
        <v>487.41699999999997</v>
      </c>
      <c r="HK12" s="9">
        <v>642.20399999999995</v>
      </c>
      <c r="HL12" s="9">
        <v>273.61500000000001</v>
      </c>
      <c r="HM12" s="9">
        <v>368.589</v>
      </c>
      <c r="HN12" s="9">
        <v>80.798000000000002</v>
      </c>
      <c r="HO12" s="9">
        <v>33.171999999999997</v>
      </c>
      <c r="HP12" s="9">
        <v>47.625999999999998</v>
      </c>
      <c r="HQ12" s="9">
        <v>561.40499999999997</v>
      </c>
      <c r="HR12" s="9">
        <v>240.44200000000001</v>
      </c>
      <c r="HS12" s="9">
        <v>320.96300000000002</v>
      </c>
      <c r="HT12" s="9">
        <v>3879.1669999999999</v>
      </c>
      <c r="HU12" s="9">
        <v>2055.5569999999998</v>
      </c>
      <c r="HV12" s="9">
        <v>1823.6089999999999</v>
      </c>
      <c r="HW12" s="9">
        <v>2260.9459999999999</v>
      </c>
      <c r="HX12" s="9">
        <v>970.51499999999999</v>
      </c>
      <c r="HY12" s="9">
        <v>1290.431</v>
      </c>
      <c r="HZ12" s="9">
        <v>332.79500000000002</v>
      </c>
      <c r="IA12" s="9">
        <v>124.48</v>
      </c>
      <c r="IB12" s="9">
        <v>208.315</v>
      </c>
      <c r="IC12" s="9">
        <v>4906.0690000000004</v>
      </c>
      <c r="ID12" s="9">
        <v>2412.5740000000001</v>
      </c>
      <c r="IE12" s="9">
        <v>2493.4949999999999</v>
      </c>
      <c r="IF12" s="9">
        <v>3046.7159999999999</v>
      </c>
      <c r="IG12" s="9">
        <v>1654.7070000000001</v>
      </c>
      <c r="IH12" s="9">
        <v>1392.009</v>
      </c>
      <c r="II12" s="9">
        <v>438.351</v>
      </c>
      <c r="IJ12" s="9">
        <v>226.45699999999999</v>
      </c>
      <c r="IK12" s="9">
        <v>211.89400000000001</v>
      </c>
      <c r="IL12" s="9">
        <v>292.85399999999998</v>
      </c>
      <c r="IM12" s="9">
        <v>116.455</v>
      </c>
      <c r="IN12" s="9">
        <v>176.4</v>
      </c>
      <c r="IO12" s="9">
        <v>141.21100000000001</v>
      </c>
      <c r="IP12" s="9">
        <v>66.001999999999995</v>
      </c>
      <c r="IQ12" s="9">
        <v>75.207999999999998</v>
      </c>
    </row>
    <row r="13" spans="1:251">
      <c r="A13" s="10">
        <v>42767</v>
      </c>
      <c r="B13" s="9">
        <v>36.976999999999997</v>
      </c>
      <c r="C13" s="9">
        <v>32.46</v>
      </c>
      <c r="D13" s="9">
        <v>4.359</v>
      </c>
      <c r="E13" s="9">
        <v>28.100999999999999</v>
      </c>
      <c r="F13" s="9">
        <v>786.33500000000004</v>
      </c>
      <c r="G13" s="9">
        <v>341.87599999999998</v>
      </c>
      <c r="H13" s="9">
        <v>444.46</v>
      </c>
      <c r="I13" s="9">
        <v>499.56599999999997</v>
      </c>
      <c r="J13" s="9">
        <v>205.16200000000001</v>
      </c>
      <c r="K13" s="9">
        <v>294.404</v>
      </c>
      <c r="L13" s="9">
        <v>65.572999999999993</v>
      </c>
      <c r="M13" s="9">
        <v>25.957999999999998</v>
      </c>
      <c r="N13" s="9">
        <v>39.615000000000002</v>
      </c>
      <c r="O13" s="9">
        <v>433.99299999999999</v>
      </c>
      <c r="P13" s="9">
        <v>179.20500000000001</v>
      </c>
      <c r="Q13" s="9">
        <v>254.78800000000001</v>
      </c>
      <c r="R13" s="9">
        <v>4357.4809999999998</v>
      </c>
      <c r="S13" s="9">
        <v>2280.5610000000001</v>
      </c>
      <c r="T13" s="9">
        <v>2076.92</v>
      </c>
      <c r="U13" s="9">
        <v>1595.2</v>
      </c>
      <c r="V13" s="9">
        <v>626.52099999999996</v>
      </c>
      <c r="W13" s="9">
        <v>968.67899999999997</v>
      </c>
      <c r="X13" s="9">
        <v>248.512</v>
      </c>
      <c r="Y13" s="9">
        <v>86.650999999999996</v>
      </c>
      <c r="Z13" s="9">
        <v>161.86000000000001</v>
      </c>
      <c r="AA13" s="9">
        <v>3592.9169999999999</v>
      </c>
      <c r="AB13" s="9">
        <v>1716.933</v>
      </c>
      <c r="AC13" s="9">
        <v>1875.9839999999999</v>
      </c>
      <c r="AD13" s="9">
        <v>464.01799999999997</v>
      </c>
      <c r="AE13" s="9">
        <v>278.68599999999998</v>
      </c>
      <c r="AF13" s="9">
        <v>185.33099999999999</v>
      </c>
      <c r="AG13" s="9">
        <v>20.858000000000001</v>
      </c>
      <c r="AH13" s="9">
        <v>13.557</v>
      </c>
      <c r="AI13" s="9">
        <v>7.3010000000000002</v>
      </c>
      <c r="AJ13" s="9">
        <v>18.606000000000002</v>
      </c>
      <c r="AK13" s="9">
        <v>11.414</v>
      </c>
      <c r="AL13" s="9">
        <v>7.1920000000000002</v>
      </c>
      <c r="AM13" s="9">
        <v>5.1660000000000004</v>
      </c>
      <c r="AN13" s="9">
        <v>3.395</v>
      </c>
      <c r="AO13" s="9">
        <v>1.7709999999999999</v>
      </c>
      <c r="AP13" s="9">
        <v>19.524000000000001</v>
      </c>
      <c r="AQ13" s="9">
        <v>12.398</v>
      </c>
      <c r="AR13" s="9">
        <v>7.1260000000000003</v>
      </c>
      <c r="AS13" s="9">
        <v>18.14</v>
      </c>
      <c r="AT13" s="9">
        <v>11.414</v>
      </c>
      <c r="AU13" s="9">
        <v>6.726</v>
      </c>
      <c r="AV13" s="9">
        <v>24.297000000000001</v>
      </c>
      <c r="AW13" s="9">
        <v>15.930999999999999</v>
      </c>
      <c r="AX13" s="9">
        <v>8.3650000000000002</v>
      </c>
      <c r="AY13" s="9">
        <v>439.721</v>
      </c>
      <c r="AZ13" s="9">
        <v>262.755</v>
      </c>
      <c r="BA13" s="9">
        <v>176.96600000000001</v>
      </c>
      <c r="BB13" s="9">
        <v>19.562999999999999</v>
      </c>
      <c r="BC13" s="9">
        <v>13.186</v>
      </c>
      <c r="BD13" s="9">
        <v>6.3769999999999998</v>
      </c>
      <c r="BE13" s="9">
        <v>234.976</v>
      </c>
      <c r="BF13" s="9">
        <v>122.932</v>
      </c>
      <c r="BG13" s="9">
        <v>112.044</v>
      </c>
      <c r="BH13" s="9">
        <v>5.1520000000000001</v>
      </c>
      <c r="BI13" s="9">
        <v>2.472</v>
      </c>
      <c r="BJ13" s="9">
        <v>2.68</v>
      </c>
      <c r="BK13" s="9">
        <v>570.37699999999995</v>
      </c>
      <c r="BL13" s="9">
        <v>344.38299999999998</v>
      </c>
      <c r="BM13" s="9">
        <v>225.994</v>
      </c>
      <c r="BN13" s="9">
        <v>546.71500000000003</v>
      </c>
      <c r="BO13" s="9">
        <v>329.50799999999998</v>
      </c>
      <c r="BP13" s="9">
        <v>217.20699999999999</v>
      </c>
      <c r="BQ13" s="9">
        <v>445.21100000000001</v>
      </c>
      <c r="BR13" s="9">
        <v>266.93900000000002</v>
      </c>
      <c r="BS13" s="9">
        <v>178.27199999999999</v>
      </c>
      <c r="BT13" s="9">
        <v>146.57300000000001</v>
      </c>
      <c r="BU13" s="9">
        <v>90.45</v>
      </c>
      <c r="BV13" s="9">
        <v>56.122999999999998</v>
      </c>
      <c r="BW13" s="9">
        <v>112.486</v>
      </c>
      <c r="BX13" s="9">
        <v>69.88</v>
      </c>
      <c r="BY13" s="9">
        <v>42.606000000000002</v>
      </c>
      <c r="BZ13" s="9">
        <v>6.1269999999999998</v>
      </c>
      <c r="CA13" s="9">
        <v>4.1840000000000002</v>
      </c>
      <c r="CB13" s="9">
        <v>1.9430000000000001</v>
      </c>
      <c r="CC13" s="9">
        <v>8.3849999999999998</v>
      </c>
      <c r="CD13" s="9">
        <v>5.141</v>
      </c>
      <c r="CE13" s="9">
        <v>3.2440000000000002</v>
      </c>
      <c r="CF13" s="9">
        <v>3120.5149999999999</v>
      </c>
      <c r="CG13" s="9">
        <v>1433.106</v>
      </c>
      <c r="CH13" s="9">
        <v>1687.4090000000001</v>
      </c>
      <c r="CI13" s="9">
        <v>98.302000000000007</v>
      </c>
      <c r="CJ13" s="9">
        <v>51.762</v>
      </c>
      <c r="CK13" s="9">
        <v>46.54</v>
      </c>
      <c r="CL13" s="9">
        <v>13.105</v>
      </c>
      <c r="CM13" s="9">
        <v>7.7830000000000004</v>
      </c>
      <c r="CN13" s="9">
        <v>5.3220000000000001</v>
      </c>
      <c r="CO13" s="9">
        <v>90.813000000000002</v>
      </c>
      <c r="CP13" s="9">
        <v>47.997</v>
      </c>
      <c r="CQ13" s="9">
        <v>42.816000000000003</v>
      </c>
      <c r="CR13" s="9">
        <v>9.35</v>
      </c>
      <c r="CS13" s="9">
        <v>4.7030000000000003</v>
      </c>
      <c r="CT13" s="9">
        <v>4.6470000000000002</v>
      </c>
      <c r="CU13" s="9">
        <v>81.207999999999998</v>
      </c>
      <c r="CV13" s="9">
        <v>43.039000000000001</v>
      </c>
      <c r="CW13" s="9">
        <v>38.168999999999997</v>
      </c>
      <c r="CX13" s="9">
        <v>30.812000000000001</v>
      </c>
      <c r="CY13" s="9">
        <v>17.922999999999998</v>
      </c>
      <c r="CZ13" s="9">
        <v>12.888</v>
      </c>
      <c r="DA13" s="9">
        <v>9.234</v>
      </c>
      <c r="DB13" s="9">
        <v>4.194</v>
      </c>
      <c r="DC13" s="9">
        <v>5.04</v>
      </c>
      <c r="DD13" s="9">
        <v>1.0960000000000001</v>
      </c>
      <c r="DE13" s="9">
        <v>0.629</v>
      </c>
      <c r="DF13" s="9">
        <v>0.46700000000000003</v>
      </c>
      <c r="DG13" s="9">
        <v>795.99</v>
      </c>
      <c r="DH13" s="9">
        <v>495.24299999999999</v>
      </c>
      <c r="DI13" s="9">
        <v>300.74700000000001</v>
      </c>
      <c r="DJ13" s="9">
        <v>108.432</v>
      </c>
      <c r="DK13" s="9">
        <v>57.332000000000001</v>
      </c>
      <c r="DL13" s="9">
        <v>51.1</v>
      </c>
      <c r="DM13" s="9">
        <v>12.441000000000001</v>
      </c>
      <c r="DN13" s="9">
        <v>6.423</v>
      </c>
      <c r="DO13" s="9">
        <v>6.0179999999999998</v>
      </c>
      <c r="DP13" s="9">
        <v>95.991</v>
      </c>
      <c r="DQ13" s="9">
        <v>50.908000000000001</v>
      </c>
      <c r="DR13" s="9">
        <v>45.082000000000001</v>
      </c>
      <c r="DS13" s="9">
        <v>476.459</v>
      </c>
      <c r="DT13" s="9">
        <v>285.11</v>
      </c>
      <c r="DU13" s="9">
        <v>191.34899999999999</v>
      </c>
      <c r="DV13" s="9">
        <v>3116.4580000000001</v>
      </c>
      <c r="DW13" s="9">
        <v>1431.8230000000001</v>
      </c>
      <c r="DX13" s="9">
        <v>1684.635</v>
      </c>
      <c r="DY13" s="9">
        <v>89.067999999999998</v>
      </c>
      <c r="DZ13" s="9">
        <v>47.567999999999998</v>
      </c>
      <c r="EA13" s="9">
        <v>41.499000000000002</v>
      </c>
      <c r="EB13" s="9">
        <v>6254.393</v>
      </c>
      <c r="EC13" s="9">
        <v>3080.2249999999999</v>
      </c>
      <c r="ED13" s="9">
        <v>3174.1680000000001</v>
      </c>
      <c r="EE13" s="9">
        <v>3810.3290000000002</v>
      </c>
      <c r="EF13" s="9">
        <v>2045.0129999999999</v>
      </c>
      <c r="EG13" s="9">
        <v>1765.316</v>
      </c>
      <c r="EH13" s="9">
        <v>508.25700000000001</v>
      </c>
      <c r="EI13" s="9">
        <v>262.77699999999999</v>
      </c>
      <c r="EJ13" s="9">
        <v>245.48</v>
      </c>
      <c r="EK13" s="9">
        <v>324.858</v>
      </c>
      <c r="EL13" s="9">
        <v>129.9</v>
      </c>
      <c r="EM13" s="9">
        <v>194.958</v>
      </c>
      <c r="EN13" s="9">
        <v>178.82499999999999</v>
      </c>
      <c r="EO13" s="9">
        <v>81.326999999999998</v>
      </c>
      <c r="EP13" s="9">
        <v>97.498000000000005</v>
      </c>
      <c r="EQ13" s="9">
        <v>325.74599999999998</v>
      </c>
      <c r="ER13" s="9">
        <v>137.42699999999999</v>
      </c>
      <c r="ES13" s="9">
        <v>188.32</v>
      </c>
      <c r="ET13" s="9">
        <v>301.79399999999998</v>
      </c>
      <c r="EU13" s="9">
        <v>122.101</v>
      </c>
      <c r="EV13" s="9">
        <v>179.69399999999999</v>
      </c>
      <c r="EW13" s="9">
        <v>682.47699999999998</v>
      </c>
      <c r="EX13" s="9">
        <v>355.34300000000002</v>
      </c>
      <c r="EY13" s="9">
        <v>327.13400000000001</v>
      </c>
      <c r="EZ13" s="9">
        <v>3127.8519999999999</v>
      </c>
      <c r="FA13" s="9">
        <v>1689.67</v>
      </c>
      <c r="FB13" s="9">
        <v>1438.182</v>
      </c>
      <c r="FC13" s="9">
        <v>624.88599999999997</v>
      </c>
      <c r="FD13" s="9">
        <v>319.48700000000002</v>
      </c>
      <c r="FE13" s="9">
        <v>305.399</v>
      </c>
      <c r="FF13" s="9">
        <v>2566.8470000000002</v>
      </c>
      <c r="FG13" s="9">
        <v>1315.097</v>
      </c>
      <c r="FH13" s="9">
        <v>1251.75</v>
      </c>
      <c r="FI13" s="9">
        <v>220.24100000000001</v>
      </c>
      <c r="FJ13" s="9">
        <v>105.751</v>
      </c>
      <c r="FK13" s="9">
        <v>114.489</v>
      </c>
      <c r="FL13" s="9">
        <v>4113.0739999999996</v>
      </c>
      <c r="FM13" s="9">
        <v>2188.2489999999998</v>
      </c>
      <c r="FN13" s="9">
        <v>1924.825</v>
      </c>
      <c r="FO13" s="9">
        <v>3661.6329999999998</v>
      </c>
      <c r="FP13" s="9">
        <v>1961.412</v>
      </c>
      <c r="FQ13" s="9">
        <v>1700.221</v>
      </c>
      <c r="FR13" s="9">
        <v>3408.192</v>
      </c>
      <c r="FS13" s="9">
        <v>1843.297</v>
      </c>
      <c r="FT13" s="9">
        <v>1564.895</v>
      </c>
      <c r="FU13" s="9">
        <v>905.78700000000003</v>
      </c>
      <c r="FV13" s="9">
        <v>454.53199999999998</v>
      </c>
      <c r="FW13" s="9">
        <v>451.255</v>
      </c>
      <c r="FX13" s="9">
        <v>598.02099999999996</v>
      </c>
      <c r="FY13" s="9">
        <v>302.48399999999998</v>
      </c>
      <c r="FZ13" s="9">
        <v>295.53699999999998</v>
      </c>
      <c r="GA13" s="9">
        <v>295.27600000000001</v>
      </c>
      <c r="GB13" s="9">
        <v>159.24700000000001</v>
      </c>
      <c r="GC13" s="9">
        <v>136.029</v>
      </c>
      <c r="GD13" s="9">
        <v>203.345</v>
      </c>
      <c r="GE13" s="9">
        <v>106.874</v>
      </c>
      <c r="GF13" s="9">
        <v>96.471000000000004</v>
      </c>
      <c r="GG13" s="9">
        <v>2240.7190000000001</v>
      </c>
      <c r="GH13" s="9">
        <v>928.33799999999997</v>
      </c>
      <c r="GI13" s="9">
        <v>1312.3810000000001</v>
      </c>
      <c r="GJ13" s="9">
        <v>447.09100000000001</v>
      </c>
      <c r="GK13" s="9">
        <v>153.244</v>
      </c>
      <c r="GL13" s="9">
        <v>293.84699999999998</v>
      </c>
      <c r="GM13" s="9">
        <v>114.854</v>
      </c>
      <c r="GN13" s="9">
        <v>45.273000000000003</v>
      </c>
      <c r="GO13" s="9">
        <v>69.581000000000003</v>
      </c>
      <c r="GP13" s="9">
        <v>374.83800000000002</v>
      </c>
      <c r="GQ13" s="9">
        <v>129.679</v>
      </c>
      <c r="GR13" s="9">
        <v>245.16</v>
      </c>
      <c r="GS13" s="9">
        <v>67.513999999999996</v>
      </c>
      <c r="GT13" s="9">
        <v>22.242000000000001</v>
      </c>
      <c r="GU13" s="9">
        <v>45.271999999999998</v>
      </c>
      <c r="GV13" s="9">
        <v>289.50799999999998</v>
      </c>
      <c r="GW13" s="9">
        <v>102.383</v>
      </c>
      <c r="GX13" s="9">
        <v>187.126</v>
      </c>
      <c r="GY13" s="9">
        <v>30.939</v>
      </c>
      <c r="GZ13" s="9">
        <v>11.311999999999999</v>
      </c>
      <c r="HA13" s="9">
        <v>19.626999999999999</v>
      </c>
      <c r="HB13" s="9">
        <v>74.94</v>
      </c>
      <c r="HC13" s="9">
        <v>24.733000000000001</v>
      </c>
      <c r="HD13" s="9">
        <v>50.207000000000001</v>
      </c>
      <c r="HE13" s="9">
        <v>95.164000000000001</v>
      </c>
      <c r="HF13" s="9">
        <v>6.9969999999999999</v>
      </c>
      <c r="HG13" s="9">
        <v>88.167000000000002</v>
      </c>
      <c r="HH13" s="9">
        <v>805.26900000000001</v>
      </c>
      <c r="HI13" s="9">
        <v>366.505</v>
      </c>
      <c r="HJ13" s="9">
        <v>438.76400000000001</v>
      </c>
      <c r="HK13" s="9">
        <v>653.12400000000002</v>
      </c>
      <c r="HL13" s="9">
        <v>261.286</v>
      </c>
      <c r="HM13" s="9">
        <v>391.83800000000002</v>
      </c>
      <c r="HN13" s="9">
        <v>94.35</v>
      </c>
      <c r="HO13" s="9">
        <v>32.933</v>
      </c>
      <c r="HP13" s="9">
        <v>61.417999999999999</v>
      </c>
      <c r="HQ13" s="9">
        <v>558.77300000000002</v>
      </c>
      <c r="HR13" s="9">
        <v>228.35300000000001</v>
      </c>
      <c r="HS13" s="9">
        <v>330.42</v>
      </c>
      <c r="HT13" s="9">
        <v>3904.6790000000001</v>
      </c>
      <c r="HU13" s="9">
        <v>2077.9450000000002</v>
      </c>
      <c r="HV13" s="9">
        <v>1826.7339999999999</v>
      </c>
      <c r="HW13" s="9">
        <v>2349.7130000000002</v>
      </c>
      <c r="HX13" s="9">
        <v>1002.279</v>
      </c>
      <c r="HY13" s="9">
        <v>1347.434</v>
      </c>
      <c r="HZ13" s="9">
        <v>342.49400000000003</v>
      </c>
      <c r="IA13" s="9">
        <v>122.33</v>
      </c>
      <c r="IB13" s="9">
        <v>220.16499999999999</v>
      </c>
      <c r="IC13" s="9">
        <v>5043.0730000000003</v>
      </c>
      <c r="ID13" s="9">
        <v>2468.652</v>
      </c>
      <c r="IE13" s="9">
        <v>2574.422</v>
      </c>
      <c r="IF13" s="9">
        <v>3157.1680000000001</v>
      </c>
      <c r="IG13" s="9">
        <v>1692.5619999999999</v>
      </c>
      <c r="IH13" s="9">
        <v>1464.606</v>
      </c>
      <c r="II13" s="9">
        <v>468.06400000000002</v>
      </c>
      <c r="IJ13" s="9">
        <v>241.05600000000001</v>
      </c>
      <c r="IK13" s="9">
        <v>227.00800000000001</v>
      </c>
      <c r="IL13" s="9">
        <v>301.97899999999998</v>
      </c>
      <c r="IM13" s="9">
        <v>118.968</v>
      </c>
      <c r="IN13" s="9">
        <v>183.012</v>
      </c>
      <c r="IO13" s="9">
        <v>153.69399999999999</v>
      </c>
      <c r="IP13" s="9">
        <v>68.364000000000004</v>
      </c>
      <c r="IQ13" s="9">
        <v>85.33</v>
      </c>
    </row>
    <row r="14" spans="1:251">
      <c r="A14" s="10">
        <v>43132</v>
      </c>
      <c r="B14" s="9">
        <v>35.476999999999997</v>
      </c>
      <c r="C14" s="9">
        <v>35.488</v>
      </c>
      <c r="D14" s="9">
        <v>3.923</v>
      </c>
      <c r="E14" s="9">
        <v>31.565999999999999</v>
      </c>
      <c r="F14" s="9">
        <v>815.827</v>
      </c>
      <c r="G14" s="9">
        <v>352.74200000000002</v>
      </c>
      <c r="H14" s="9">
        <v>463.08499999999998</v>
      </c>
      <c r="I14" s="9">
        <v>505.601</v>
      </c>
      <c r="J14" s="9">
        <v>228.399</v>
      </c>
      <c r="K14" s="9">
        <v>277.202</v>
      </c>
      <c r="L14" s="9">
        <v>73.524000000000001</v>
      </c>
      <c r="M14" s="9">
        <v>30.027999999999999</v>
      </c>
      <c r="N14" s="9">
        <v>43.496000000000002</v>
      </c>
      <c r="O14" s="9">
        <v>432.077</v>
      </c>
      <c r="P14" s="9">
        <v>198.37100000000001</v>
      </c>
      <c r="Q14" s="9">
        <v>233.70599999999999</v>
      </c>
      <c r="R14" s="9">
        <v>4470.2489999999998</v>
      </c>
      <c r="S14" s="9">
        <v>2339.2240000000002</v>
      </c>
      <c r="T14" s="9">
        <v>2131.0250000000001</v>
      </c>
      <c r="U14" s="9">
        <v>1554.1569999999999</v>
      </c>
      <c r="V14" s="9">
        <v>607.47400000000005</v>
      </c>
      <c r="W14" s="9">
        <v>946.68299999999999</v>
      </c>
      <c r="X14" s="9">
        <v>244.44</v>
      </c>
      <c r="Y14" s="9">
        <v>96.266999999999996</v>
      </c>
      <c r="Z14" s="9">
        <v>148.173</v>
      </c>
      <c r="AA14" s="9">
        <v>3744.1930000000002</v>
      </c>
      <c r="AB14" s="9">
        <v>1780.6969999999999</v>
      </c>
      <c r="AC14" s="9">
        <v>1963.4970000000001</v>
      </c>
      <c r="AD14" s="9">
        <v>524.74199999999996</v>
      </c>
      <c r="AE14" s="9">
        <v>317.48899999999998</v>
      </c>
      <c r="AF14" s="9">
        <v>207.25299999999999</v>
      </c>
      <c r="AG14" s="9">
        <v>35.42</v>
      </c>
      <c r="AH14" s="9">
        <v>24.574000000000002</v>
      </c>
      <c r="AI14" s="9">
        <v>10.847</v>
      </c>
      <c r="AJ14" s="9">
        <v>25.704999999999998</v>
      </c>
      <c r="AK14" s="9">
        <v>16.507000000000001</v>
      </c>
      <c r="AL14" s="9">
        <v>9.1969999999999992</v>
      </c>
      <c r="AM14" s="9">
        <v>5.8639999999999999</v>
      </c>
      <c r="AN14" s="9">
        <v>3.4790000000000001</v>
      </c>
      <c r="AO14" s="9">
        <v>2.3849999999999998</v>
      </c>
      <c r="AP14" s="9">
        <v>28.646999999999998</v>
      </c>
      <c r="AQ14" s="9">
        <v>19.077000000000002</v>
      </c>
      <c r="AR14" s="9">
        <v>9.57</v>
      </c>
      <c r="AS14" s="9">
        <v>23.765000000000001</v>
      </c>
      <c r="AT14" s="9">
        <v>15.090999999999999</v>
      </c>
      <c r="AU14" s="9">
        <v>8.673</v>
      </c>
      <c r="AV14" s="9">
        <v>19.149000000000001</v>
      </c>
      <c r="AW14" s="9">
        <v>12.263</v>
      </c>
      <c r="AX14" s="9">
        <v>6.8860000000000001</v>
      </c>
      <c r="AY14" s="9">
        <v>505.59300000000002</v>
      </c>
      <c r="AZ14" s="9">
        <v>305.226</v>
      </c>
      <c r="BA14" s="9">
        <v>200.36699999999999</v>
      </c>
      <c r="BB14" s="9">
        <v>14.622</v>
      </c>
      <c r="BC14" s="9">
        <v>9.1440000000000001</v>
      </c>
      <c r="BD14" s="9">
        <v>5.4779999999999998</v>
      </c>
      <c r="BE14" s="9">
        <v>277.23</v>
      </c>
      <c r="BF14" s="9">
        <v>146.83500000000001</v>
      </c>
      <c r="BG14" s="9">
        <v>130.39500000000001</v>
      </c>
      <c r="BH14" s="9">
        <v>11.459</v>
      </c>
      <c r="BI14" s="9">
        <v>8.7349999999999994</v>
      </c>
      <c r="BJ14" s="9">
        <v>2.7250000000000001</v>
      </c>
      <c r="BK14" s="9">
        <v>610.05700000000002</v>
      </c>
      <c r="BL14" s="9">
        <v>366.28199999999998</v>
      </c>
      <c r="BM14" s="9">
        <v>243.77500000000001</v>
      </c>
      <c r="BN14" s="9">
        <v>590.67399999999998</v>
      </c>
      <c r="BO14" s="9">
        <v>357.38400000000001</v>
      </c>
      <c r="BP14" s="9">
        <v>233.29</v>
      </c>
      <c r="BQ14" s="9">
        <v>510.56299999999999</v>
      </c>
      <c r="BR14" s="9">
        <v>307.91000000000003</v>
      </c>
      <c r="BS14" s="9">
        <v>202.654</v>
      </c>
      <c r="BT14" s="9">
        <v>132.61500000000001</v>
      </c>
      <c r="BU14" s="9">
        <v>80.56</v>
      </c>
      <c r="BV14" s="9">
        <v>52.054000000000002</v>
      </c>
      <c r="BW14" s="9">
        <v>90.858000000000004</v>
      </c>
      <c r="BX14" s="9">
        <v>52.048999999999999</v>
      </c>
      <c r="BY14" s="9">
        <v>38.808999999999997</v>
      </c>
      <c r="BZ14" s="9">
        <v>5.5430000000000001</v>
      </c>
      <c r="CA14" s="9">
        <v>3.2570000000000001</v>
      </c>
      <c r="CB14" s="9">
        <v>2.2869999999999999</v>
      </c>
      <c r="CC14" s="9">
        <v>8.4160000000000004</v>
      </c>
      <c r="CD14" s="9">
        <v>6.4109999999999996</v>
      </c>
      <c r="CE14" s="9">
        <v>2.004</v>
      </c>
      <c r="CF14" s="9">
        <v>3211.0360000000001</v>
      </c>
      <c r="CG14" s="9">
        <v>1456.796</v>
      </c>
      <c r="CH14" s="9">
        <v>1754.239</v>
      </c>
      <c r="CI14" s="9">
        <v>126.642</v>
      </c>
      <c r="CJ14" s="9">
        <v>67.587999999999994</v>
      </c>
      <c r="CK14" s="9">
        <v>59.054000000000002</v>
      </c>
      <c r="CL14" s="9">
        <v>19.308</v>
      </c>
      <c r="CM14" s="9">
        <v>11.509</v>
      </c>
      <c r="CN14" s="9">
        <v>7.7990000000000004</v>
      </c>
      <c r="CO14" s="9">
        <v>110.636</v>
      </c>
      <c r="CP14" s="9">
        <v>60.396000000000001</v>
      </c>
      <c r="CQ14" s="9">
        <v>50.24</v>
      </c>
      <c r="CR14" s="9">
        <v>10.211</v>
      </c>
      <c r="CS14" s="9">
        <v>6.3789999999999996</v>
      </c>
      <c r="CT14" s="9">
        <v>3.8319999999999999</v>
      </c>
      <c r="CU14" s="9">
        <v>99.146000000000001</v>
      </c>
      <c r="CV14" s="9">
        <v>53.610999999999997</v>
      </c>
      <c r="CW14" s="9">
        <v>45.534999999999997</v>
      </c>
      <c r="CX14" s="9">
        <v>28.385000000000002</v>
      </c>
      <c r="CY14" s="9">
        <v>12.768000000000001</v>
      </c>
      <c r="CZ14" s="9">
        <v>15.617000000000001</v>
      </c>
      <c r="DA14" s="9">
        <v>16.684999999999999</v>
      </c>
      <c r="DB14" s="9">
        <v>7.4580000000000002</v>
      </c>
      <c r="DC14" s="9">
        <v>9.2270000000000003</v>
      </c>
      <c r="DD14" s="9">
        <v>2.246</v>
      </c>
      <c r="DE14" s="9">
        <v>1.2430000000000001</v>
      </c>
      <c r="DF14" s="9">
        <v>1.0029999999999999</v>
      </c>
      <c r="DG14" s="9">
        <v>940.74199999999996</v>
      </c>
      <c r="DH14" s="9">
        <v>541.55799999999999</v>
      </c>
      <c r="DI14" s="9">
        <v>399.18400000000003</v>
      </c>
      <c r="DJ14" s="9">
        <v>135.73699999999999</v>
      </c>
      <c r="DK14" s="9">
        <v>74.265000000000001</v>
      </c>
      <c r="DL14" s="9">
        <v>61.472000000000001</v>
      </c>
      <c r="DM14" s="9">
        <v>11.907</v>
      </c>
      <c r="DN14" s="9">
        <v>7.2160000000000002</v>
      </c>
      <c r="DO14" s="9">
        <v>4.6909999999999998</v>
      </c>
      <c r="DP14" s="9">
        <v>123.83</v>
      </c>
      <c r="DQ14" s="9">
        <v>67.05</v>
      </c>
      <c r="DR14" s="9">
        <v>56.780999999999999</v>
      </c>
      <c r="DS14" s="9">
        <v>536.649</v>
      </c>
      <c r="DT14" s="9">
        <v>324.70499999999998</v>
      </c>
      <c r="DU14" s="9">
        <v>211.94399999999999</v>
      </c>
      <c r="DV14" s="9">
        <v>3207.5450000000001</v>
      </c>
      <c r="DW14" s="9">
        <v>1455.992</v>
      </c>
      <c r="DX14" s="9">
        <v>1751.5530000000001</v>
      </c>
      <c r="DY14" s="9">
        <v>107.294</v>
      </c>
      <c r="DZ14" s="9">
        <v>59.064999999999998</v>
      </c>
      <c r="EA14" s="9">
        <v>48.228999999999999</v>
      </c>
      <c r="EB14" s="9">
        <v>6356.9579999999996</v>
      </c>
      <c r="EC14" s="9">
        <v>3130.165</v>
      </c>
      <c r="ED14" s="9">
        <v>3226.7930000000001</v>
      </c>
      <c r="EE14" s="9">
        <v>3947.806</v>
      </c>
      <c r="EF14" s="9">
        <v>2101.7130000000002</v>
      </c>
      <c r="EG14" s="9">
        <v>1846.0930000000001</v>
      </c>
      <c r="EH14" s="9">
        <v>527.34799999999996</v>
      </c>
      <c r="EI14" s="9">
        <v>261.08600000000001</v>
      </c>
      <c r="EJ14" s="9">
        <v>266.262</v>
      </c>
      <c r="EK14" s="9">
        <v>349.35199999999998</v>
      </c>
      <c r="EL14" s="9">
        <v>131.64099999999999</v>
      </c>
      <c r="EM14" s="9">
        <v>217.71100000000001</v>
      </c>
      <c r="EN14" s="9">
        <v>183.828</v>
      </c>
      <c r="EO14" s="9">
        <v>77.150000000000006</v>
      </c>
      <c r="EP14" s="9">
        <v>106.678</v>
      </c>
      <c r="EQ14" s="9">
        <v>344.47</v>
      </c>
      <c r="ER14" s="9">
        <v>139.374</v>
      </c>
      <c r="ES14" s="9">
        <v>205.096</v>
      </c>
      <c r="ET14" s="9">
        <v>326.13499999999999</v>
      </c>
      <c r="EU14" s="9">
        <v>124.9</v>
      </c>
      <c r="EV14" s="9">
        <v>201.23500000000001</v>
      </c>
      <c r="EW14" s="9">
        <v>762.77700000000004</v>
      </c>
      <c r="EX14" s="9">
        <v>403.38200000000001</v>
      </c>
      <c r="EY14" s="9">
        <v>359.39499999999998</v>
      </c>
      <c r="EZ14" s="9">
        <v>3185.029</v>
      </c>
      <c r="FA14" s="9">
        <v>1698.3309999999999</v>
      </c>
      <c r="FB14" s="9">
        <v>1486.6969999999999</v>
      </c>
      <c r="FC14" s="9">
        <v>708.87800000000004</v>
      </c>
      <c r="FD14" s="9">
        <v>367.31</v>
      </c>
      <c r="FE14" s="9">
        <v>341.56799999999998</v>
      </c>
      <c r="FF14" s="9">
        <v>2592.4839999999999</v>
      </c>
      <c r="FG14" s="9">
        <v>1308.6849999999999</v>
      </c>
      <c r="FH14" s="9">
        <v>1283.799</v>
      </c>
      <c r="FI14" s="9">
        <v>262.79399999999998</v>
      </c>
      <c r="FJ14" s="9">
        <v>118.131</v>
      </c>
      <c r="FK14" s="9">
        <v>144.66300000000001</v>
      </c>
      <c r="FL14" s="9">
        <v>4199.2730000000001</v>
      </c>
      <c r="FM14" s="9">
        <v>2216.2429999999999</v>
      </c>
      <c r="FN14" s="9">
        <v>1983.03</v>
      </c>
      <c r="FO14" s="9">
        <v>3709.3319999999999</v>
      </c>
      <c r="FP14" s="9">
        <v>1963.5119999999999</v>
      </c>
      <c r="FQ14" s="9">
        <v>1745.8209999999999</v>
      </c>
      <c r="FR14" s="9">
        <v>3496.4360000000001</v>
      </c>
      <c r="FS14" s="9">
        <v>1864.556</v>
      </c>
      <c r="FT14" s="9">
        <v>1631.88</v>
      </c>
      <c r="FU14" s="9">
        <v>905.30200000000002</v>
      </c>
      <c r="FV14" s="9">
        <v>447.51799999999997</v>
      </c>
      <c r="FW14" s="9">
        <v>457.78399999999999</v>
      </c>
      <c r="FX14" s="9">
        <v>563.14599999999996</v>
      </c>
      <c r="FY14" s="9">
        <v>286.952</v>
      </c>
      <c r="FZ14" s="9">
        <v>276.19400000000002</v>
      </c>
      <c r="GA14" s="9">
        <v>311.678</v>
      </c>
      <c r="GB14" s="9">
        <v>172.422</v>
      </c>
      <c r="GC14" s="9">
        <v>139.25700000000001</v>
      </c>
      <c r="GD14" s="9">
        <v>203.625</v>
      </c>
      <c r="GE14" s="9">
        <v>110.744</v>
      </c>
      <c r="GF14" s="9">
        <v>92.881</v>
      </c>
      <c r="GG14" s="9">
        <v>2205.527</v>
      </c>
      <c r="GH14" s="9">
        <v>917.70699999999999</v>
      </c>
      <c r="GI14" s="9">
        <v>1287.82</v>
      </c>
      <c r="GJ14" s="9">
        <v>430.12</v>
      </c>
      <c r="GK14" s="9">
        <v>168.66</v>
      </c>
      <c r="GL14" s="9">
        <v>261.45999999999998</v>
      </c>
      <c r="GM14" s="9">
        <v>121.824</v>
      </c>
      <c r="GN14" s="9">
        <v>55.981999999999999</v>
      </c>
      <c r="GO14" s="9">
        <v>65.840999999999994</v>
      </c>
      <c r="GP14" s="9">
        <v>348.60599999999999</v>
      </c>
      <c r="GQ14" s="9">
        <v>139.26400000000001</v>
      </c>
      <c r="GR14" s="9">
        <v>209.34200000000001</v>
      </c>
      <c r="GS14" s="9">
        <v>52.21</v>
      </c>
      <c r="GT14" s="9">
        <v>18.452999999999999</v>
      </c>
      <c r="GU14" s="9">
        <v>33.756999999999998</v>
      </c>
      <c r="GV14" s="9">
        <v>275.30099999999999</v>
      </c>
      <c r="GW14" s="9">
        <v>113.828</v>
      </c>
      <c r="GX14" s="9">
        <v>161.47300000000001</v>
      </c>
      <c r="GY14" s="9">
        <v>30.645</v>
      </c>
      <c r="GZ14" s="9">
        <v>12.661</v>
      </c>
      <c r="HA14" s="9">
        <v>17.984000000000002</v>
      </c>
      <c r="HB14" s="9">
        <v>83.462999999999994</v>
      </c>
      <c r="HC14" s="9">
        <v>30.542999999999999</v>
      </c>
      <c r="HD14" s="9">
        <v>52.92</v>
      </c>
      <c r="HE14" s="9">
        <v>93.352999999999994</v>
      </c>
      <c r="HF14" s="9">
        <v>9.4499999999999993</v>
      </c>
      <c r="HG14" s="9">
        <v>83.903000000000006</v>
      </c>
      <c r="HH14" s="9">
        <v>846.75099999999998</v>
      </c>
      <c r="HI14" s="9">
        <v>385.73399999999998</v>
      </c>
      <c r="HJ14" s="9">
        <v>461.017</v>
      </c>
      <c r="HK14" s="9">
        <v>635.69399999999996</v>
      </c>
      <c r="HL14" s="9">
        <v>280.55099999999999</v>
      </c>
      <c r="HM14" s="9">
        <v>355.142</v>
      </c>
      <c r="HN14" s="9">
        <v>84.700999999999993</v>
      </c>
      <c r="HO14" s="9">
        <v>33.948</v>
      </c>
      <c r="HP14" s="9">
        <v>50.753</v>
      </c>
      <c r="HQ14" s="9">
        <v>550.99300000000005</v>
      </c>
      <c r="HR14" s="9">
        <v>246.60400000000001</v>
      </c>
      <c r="HS14" s="9">
        <v>304.38900000000001</v>
      </c>
      <c r="HT14" s="9">
        <v>4032.5070000000001</v>
      </c>
      <c r="HU14" s="9">
        <v>2135.6610000000001</v>
      </c>
      <c r="HV14" s="9">
        <v>1896.846</v>
      </c>
      <c r="HW14" s="9">
        <v>2324.451</v>
      </c>
      <c r="HX14" s="9">
        <v>994.50400000000002</v>
      </c>
      <c r="HY14" s="9">
        <v>1329.9469999999999</v>
      </c>
      <c r="HZ14" s="9">
        <v>330.017</v>
      </c>
      <c r="IA14" s="9">
        <v>136.40299999999999</v>
      </c>
      <c r="IB14" s="9">
        <v>193.614</v>
      </c>
      <c r="IC14" s="9">
        <v>5138.6989999999996</v>
      </c>
      <c r="ID14" s="9">
        <v>2516.1770000000001</v>
      </c>
      <c r="IE14" s="9">
        <v>2622.5219999999999</v>
      </c>
      <c r="IF14" s="9">
        <v>3226.4850000000001</v>
      </c>
      <c r="IG14" s="9">
        <v>1725.9780000000001</v>
      </c>
      <c r="IH14" s="9">
        <v>1500.5070000000001</v>
      </c>
      <c r="II14" s="9">
        <v>444.05700000000002</v>
      </c>
      <c r="IJ14" s="9">
        <v>238.55500000000001</v>
      </c>
      <c r="IK14" s="9">
        <v>205.50299999999999</v>
      </c>
      <c r="IL14" s="9">
        <v>284.12799999999999</v>
      </c>
      <c r="IM14" s="9">
        <v>113.327</v>
      </c>
      <c r="IN14" s="9">
        <v>170.8</v>
      </c>
      <c r="IO14" s="9">
        <v>144.07900000000001</v>
      </c>
      <c r="IP14" s="9">
        <v>66.156999999999996</v>
      </c>
      <c r="IQ14" s="9">
        <v>77.923000000000002</v>
      </c>
    </row>
    <row r="15" spans="1:251">
      <c r="A15" s="10">
        <v>43497</v>
      </c>
      <c r="B15" s="9">
        <v>28.795999999999999</v>
      </c>
      <c r="C15" s="9">
        <v>31.78</v>
      </c>
      <c r="D15" s="9">
        <v>4.9729999999999999</v>
      </c>
      <c r="E15" s="9">
        <v>26.806999999999999</v>
      </c>
      <c r="F15" s="9">
        <v>832.15899999999999</v>
      </c>
      <c r="G15" s="9">
        <v>354.15300000000002</v>
      </c>
      <c r="H15" s="9">
        <v>478.00599999999997</v>
      </c>
      <c r="I15" s="9">
        <v>456.51299999999998</v>
      </c>
      <c r="J15" s="9">
        <v>201.34100000000001</v>
      </c>
      <c r="K15" s="9">
        <v>255.172</v>
      </c>
      <c r="L15" s="9">
        <v>66.067999999999998</v>
      </c>
      <c r="M15" s="9">
        <v>36.633000000000003</v>
      </c>
      <c r="N15" s="9">
        <v>29.434999999999999</v>
      </c>
      <c r="O15" s="9">
        <v>390.44499999999999</v>
      </c>
      <c r="P15" s="9">
        <v>164.708</v>
      </c>
      <c r="Q15" s="9">
        <v>225.73699999999999</v>
      </c>
      <c r="R15" s="9">
        <v>4518.1949999999997</v>
      </c>
      <c r="S15" s="9">
        <v>2364.0039999999999</v>
      </c>
      <c r="T15" s="9">
        <v>2154.1909999999998</v>
      </c>
      <c r="U15" s="9">
        <v>1554.672</v>
      </c>
      <c r="V15" s="9">
        <v>607.005</v>
      </c>
      <c r="W15" s="9">
        <v>947.66700000000003</v>
      </c>
      <c r="X15" s="9">
        <v>227.304</v>
      </c>
      <c r="Y15" s="9">
        <v>85.665999999999997</v>
      </c>
      <c r="Z15" s="9">
        <v>141.63800000000001</v>
      </c>
      <c r="AA15" s="9">
        <v>3789.1370000000002</v>
      </c>
      <c r="AB15" s="9">
        <v>1788.7070000000001</v>
      </c>
      <c r="AC15" s="9">
        <v>2000.43</v>
      </c>
      <c r="AD15" s="9">
        <v>567.08100000000002</v>
      </c>
      <c r="AE15" s="9">
        <v>349.39499999999998</v>
      </c>
      <c r="AF15" s="9">
        <v>217.68600000000001</v>
      </c>
      <c r="AG15" s="9">
        <v>34.396000000000001</v>
      </c>
      <c r="AH15" s="9">
        <v>22.530999999999999</v>
      </c>
      <c r="AI15" s="9">
        <v>11.865</v>
      </c>
      <c r="AJ15" s="9">
        <v>24.922000000000001</v>
      </c>
      <c r="AK15" s="9">
        <v>15.426</v>
      </c>
      <c r="AL15" s="9">
        <v>9.4960000000000004</v>
      </c>
      <c r="AM15" s="9">
        <v>10.022</v>
      </c>
      <c r="AN15" s="9">
        <v>7.0060000000000002</v>
      </c>
      <c r="AO15" s="9">
        <v>3.016</v>
      </c>
      <c r="AP15" s="9">
        <v>27.071999999999999</v>
      </c>
      <c r="AQ15" s="9">
        <v>18.329000000000001</v>
      </c>
      <c r="AR15" s="9">
        <v>8.7430000000000003</v>
      </c>
      <c r="AS15" s="9">
        <v>23.082000000000001</v>
      </c>
      <c r="AT15" s="9">
        <v>15.426</v>
      </c>
      <c r="AU15" s="9">
        <v>7.657</v>
      </c>
      <c r="AV15" s="9">
        <v>25.882000000000001</v>
      </c>
      <c r="AW15" s="9">
        <v>18.382999999999999</v>
      </c>
      <c r="AX15" s="9">
        <v>7.4989999999999997</v>
      </c>
      <c r="AY15" s="9">
        <v>541.20000000000005</v>
      </c>
      <c r="AZ15" s="9">
        <v>331.012</v>
      </c>
      <c r="BA15" s="9">
        <v>210.18700000000001</v>
      </c>
      <c r="BB15" s="9">
        <v>21.303000000000001</v>
      </c>
      <c r="BC15" s="9">
        <v>14.85</v>
      </c>
      <c r="BD15" s="9">
        <v>6.4530000000000003</v>
      </c>
      <c r="BE15" s="9">
        <v>284.55900000000003</v>
      </c>
      <c r="BF15" s="9">
        <v>142.977</v>
      </c>
      <c r="BG15" s="9">
        <v>141.58199999999999</v>
      </c>
      <c r="BH15" s="9">
        <v>11.589</v>
      </c>
      <c r="BI15" s="9">
        <v>9.407</v>
      </c>
      <c r="BJ15" s="9">
        <v>2.1819999999999999</v>
      </c>
      <c r="BK15" s="9">
        <v>673.20100000000002</v>
      </c>
      <c r="BL15" s="9">
        <v>405.40199999999999</v>
      </c>
      <c r="BM15" s="9">
        <v>267.8</v>
      </c>
      <c r="BN15" s="9">
        <v>648.20899999999995</v>
      </c>
      <c r="BO15" s="9">
        <v>391.8</v>
      </c>
      <c r="BP15" s="9">
        <v>256.40899999999999</v>
      </c>
      <c r="BQ15" s="9">
        <v>547.37699999999995</v>
      </c>
      <c r="BR15" s="9">
        <v>336.19600000000003</v>
      </c>
      <c r="BS15" s="9">
        <v>211.18100000000001</v>
      </c>
      <c r="BT15" s="9">
        <v>160.54</v>
      </c>
      <c r="BU15" s="9">
        <v>90.566000000000003</v>
      </c>
      <c r="BV15" s="9">
        <v>69.974000000000004</v>
      </c>
      <c r="BW15" s="9">
        <v>112.928</v>
      </c>
      <c r="BX15" s="9">
        <v>61.084000000000003</v>
      </c>
      <c r="BY15" s="9">
        <v>51.844000000000001</v>
      </c>
      <c r="BZ15" s="9">
        <v>6.8079999999999998</v>
      </c>
      <c r="CA15" s="9">
        <v>5.077</v>
      </c>
      <c r="CB15" s="9">
        <v>1.7310000000000001</v>
      </c>
      <c r="CC15" s="9">
        <v>12.68</v>
      </c>
      <c r="CD15" s="9">
        <v>8.7449999999999992</v>
      </c>
      <c r="CE15" s="9">
        <v>3.9340000000000002</v>
      </c>
      <c r="CF15" s="9">
        <v>3209.3760000000002</v>
      </c>
      <c r="CG15" s="9">
        <v>1430.567</v>
      </c>
      <c r="CH15" s="9">
        <v>1778.809</v>
      </c>
      <c r="CI15" s="9">
        <v>127.387</v>
      </c>
      <c r="CJ15" s="9">
        <v>69.823999999999998</v>
      </c>
      <c r="CK15" s="9">
        <v>57.563000000000002</v>
      </c>
      <c r="CL15" s="9">
        <v>19.263999999999999</v>
      </c>
      <c r="CM15" s="9">
        <v>14.278</v>
      </c>
      <c r="CN15" s="9">
        <v>4.9859999999999998</v>
      </c>
      <c r="CO15" s="9">
        <v>111.145</v>
      </c>
      <c r="CP15" s="9">
        <v>63.813000000000002</v>
      </c>
      <c r="CQ15" s="9">
        <v>47.332000000000001</v>
      </c>
      <c r="CR15" s="9">
        <v>8.8520000000000003</v>
      </c>
      <c r="CS15" s="9">
        <v>4.7779999999999996</v>
      </c>
      <c r="CT15" s="9">
        <v>4.0739999999999998</v>
      </c>
      <c r="CU15" s="9">
        <v>100.486</v>
      </c>
      <c r="CV15" s="9">
        <v>58.511000000000003</v>
      </c>
      <c r="CW15" s="9">
        <v>41.975000000000001</v>
      </c>
      <c r="CX15" s="9">
        <v>28.623000000000001</v>
      </c>
      <c r="CY15" s="9">
        <v>16.364000000000001</v>
      </c>
      <c r="CZ15" s="9">
        <v>12.259</v>
      </c>
      <c r="DA15" s="9">
        <v>18.434000000000001</v>
      </c>
      <c r="DB15" s="9">
        <v>7.5640000000000001</v>
      </c>
      <c r="DC15" s="9">
        <v>10.87</v>
      </c>
      <c r="DD15" s="9">
        <v>6.3239999999999998</v>
      </c>
      <c r="DE15" s="9">
        <v>3.3220000000000001</v>
      </c>
      <c r="DF15" s="9">
        <v>3.0019999999999998</v>
      </c>
      <c r="DG15" s="9">
        <v>998.36699999999996</v>
      </c>
      <c r="DH15" s="9">
        <v>563.23800000000006</v>
      </c>
      <c r="DI15" s="9">
        <v>435.13</v>
      </c>
      <c r="DJ15" s="9">
        <v>142.25800000000001</v>
      </c>
      <c r="DK15" s="9">
        <v>80.122</v>
      </c>
      <c r="DL15" s="9">
        <v>62.136000000000003</v>
      </c>
      <c r="DM15" s="9">
        <v>12.672000000000001</v>
      </c>
      <c r="DN15" s="9">
        <v>6.2949999999999999</v>
      </c>
      <c r="DO15" s="9">
        <v>6.3769999999999998</v>
      </c>
      <c r="DP15" s="9">
        <v>129.58600000000001</v>
      </c>
      <c r="DQ15" s="9">
        <v>73.828000000000003</v>
      </c>
      <c r="DR15" s="9">
        <v>55.759</v>
      </c>
      <c r="DS15" s="9">
        <v>579.75300000000004</v>
      </c>
      <c r="DT15" s="9">
        <v>355.69</v>
      </c>
      <c r="DU15" s="9">
        <v>224.06399999999999</v>
      </c>
      <c r="DV15" s="9">
        <v>3209.384</v>
      </c>
      <c r="DW15" s="9">
        <v>1433.018</v>
      </c>
      <c r="DX15" s="9">
        <v>1776.366</v>
      </c>
      <c r="DY15" s="9">
        <v>106.971</v>
      </c>
      <c r="DZ15" s="9">
        <v>61.494999999999997</v>
      </c>
      <c r="EA15" s="9">
        <v>45.476999999999997</v>
      </c>
      <c r="EB15" s="9">
        <v>6435.5219999999999</v>
      </c>
      <c r="EC15" s="9">
        <v>3162.6970000000001</v>
      </c>
      <c r="ED15" s="9">
        <v>3272.826</v>
      </c>
      <c r="EE15" s="9">
        <v>4059.1849999999999</v>
      </c>
      <c r="EF15" s="9">
        <v>2157.6880000000001</v>
      </c>
      <c r="EG15" s="9">
        <v>1901.4970000000001</v>
      </c>
      <c r="EH15" s="9">
        <v>508.81799999999998</v>
      </c>
      <c r="EI15" s="9">
        <v>258.476</v>
      </c>
      <c r="EJ15" s="9">
        <v>250.34200000000001</v>
      </c>
      <c r="EK15" s="9">
        <v>328.03500000000003</v>
      </c>
      <c r="EL15" s="9">
        <v>129.071</v>
      </c>
      <c r="EM15" s="9">
        <v>198.96299999999999</v>
      </c>
      <c r="EN15" s="9">
        <v>170.71</v>
      </c>
      <c r="EO15" s="9">
        <v>77.906999999999996</v>
      </c>
      <c r="EP15" s="9">
        <v>92.802999999999997</v>
      </c>
      <c r="EQ15" s="9">
        <v>324.24299999999999</v>
      </c>
      <c r="ER15" s="9">
        <v>139.57599999999999</v>
      </c>
      <c r="ES15" s="9">
        <v>184.667</v>
      </c>
      <c r="ET15" s="9">
        <v>294.87400000000002</v>
      </c>
      <c r="EU15" s="9">
        <v>120.137</v>
      </c>
      <c r="EV15" s="9">
        <v>174.738</v>
      </c>
      <c r="EW15" s="9">
        <v>747.09400000000005</v>
      </c>
      <c r="EX15" s="9">
        <v>377.34399999999999</v>
      </c>
      <c r="EY15" s="9">
        <v>369.75</v>
      </c>
      <c r="EZ15" s="9">
        <v>3312.09</v>
      </c>
      <c r="FA15" s="9">
        <v>1780.3430000000001</v>
      </c>
      <c r="FB15" s="9">
        <v>1531.7470000000001</v>
      </c>
      <c r="FC15" s="9">
        <v>691.43100000000004</v>
      </c>
      <c r="FD15" s="9">
        <v>347.447</v>
      </c>
      <c r="FE15" s="9">
        <v>343.98399999999998</v>
      </c>
      <c r="FF15" s="9">
        <v>2656.8589999999999</v>
      </c>
      <c r="FG15" s="9">
        <v>1343.39</v>
      </c>
      <c r="FH15" s="9">
        <v>1313.4690000000001</v>
      </c>
      <c r="FI15" s="9">
        <v>255.745</v>
      </c>
      <c r="FJ15" s="9">
        <v>123.77200000000001</v>
      </c>
      <c r="FK15" s="9">
        <v>131.97300000000001</v>
      </c>
      <c r="FL15" s="9">
        <v>4327.9979999999996</v>
      </c>
      <c r="FM15" s="9">
        <v>2287.9</v>
      </c>
      <c r="FN15" s="9">
        <v>2040.098</v>
      </c>
      <c r="FO15" s="9">
        <v>3896.1129999999998</v>
      </c>
      <c r="FP15" s="9">
        <v>2067.4949999999999</v>
      </c>
      <c r="FQ15" s="9">
        <v>1828.6179999999999</v>
      </c>
      <c r="FR15" s="9">
        <v>3646.6289999999999</v>
      </c>
      <c r="FS15" s="9">
        <v>1951.5709999999999</v>
      </c>
      <c r="FT15" s="9">
        <v>1695.057</v>
      </c>
      <c r="FU15" s="9">
        <v>979.16399999999999</v>
      </c>
      <c r="FV15" s="9">
        <v>480.15499999999997</v>
      </c>
      <c r="FW15" s="9">
        <v>499.00900000000001</v>
      </c>
      <c r="FX15" s="9">
        <v>605.64800000000002</v>
      </c>
      <c r="FY15" s="9">
        <v>299.19</v>
      </c>
      <c r="FZ15" s="9">
        <v>306.45699999999999</v>
      </c>
      <c r="GA15" s="9">
        <v>336.834</v>
      </c>
      <c r="GB15" s="9">
        <v>168.97800000000001</v>
      </c>
      <c r="GC15" s="9">
        <v>167.85599999999999</v>
      </c>
      <c r="GD15" s="9">
        <v>183.892</v>
      </c>
      <c r="GE15" s="9">
        <v>98.644000000000005</v>
      </c>
      <c r="GF15" s="9">
        <v>85.248000000000005</v>
      </c>
      <c r="GG15" s="9">
        <v>2192.4459999999999</v>
      </c>
      <c r="GH15" s="9">
        <v>906.36500000000001</v>
      </c>
      <c r="GI15" s="9">
        <v>1286.0809999999999</v>
      </c>
      <c r="GJ15" s="9">
        <v>415.274</v>
      </c>
      <c r="GK15" s="9">
        <v>164.03800000000001</v>
      </c>
      <c r="GL15" s="9">
        <v>251.23599999999999</v>
      </c>
      <c r="GM15" s="9">
        <v>120.32599999999999</v>
      </c>
      <c r="GN15" s="9">
        <v>56.917999999999999</v>
      </c>
      <c r="GO15" s="9">
        <v>63.408000000000001</v>
      </c>
      <c r="GP15" s="9">
        <v>354.43200000000002</v>
      </c>
      <c r="GQ15" s="9">
        <v>140.80199999999999</v>
      </c>
      <c r="GR15" s="9">
        <v>213.63</v>
      </c>
      <c r="GS15" s="9">
        <v>63.994</v>
      </c>
      <c r="GT15" s="9">
        <v>25.38</v>
      </c>
      <c r="GU15" s="9">
        <v>38.613999999999997</v>
      </c>
      <c r="GV15" s="9">
        <v>270.69799999999998</v>
      </c>
      <c r="GW15" s="9">
        <v>105.31</v>
      </c>
      <c r="GX15" s="9">
        <v>165.38800000000001</v>
      </c>
      <c r="GY15" s="9">
        <v>24.125</v>
      </c>
      <c r="GZ15" s="9">
        <v>11.673</v>
      </c>
      <c r="HA15" s="9">
        <v>12.452</v>
      </c>
      <c r="HB15" s="9">
        <v>65.256</v>
      </c>
      <c r="HC15" s="9">
        <v>25.422999999999998</v>
      </c>
      <c r="HD15" s="9">
        <v>39.832999999999998</v>
      </c>
      <c r="HE15" s="9">
        <v>80.790999999999997</v>
      </c>
      <c r="HF15" s="9">
        <v>5.23</v>
      </c>
      <c r="HG15" s="9">
        <v>75.56</v>
      </c>
      <c r="HH15" s="9">
        <v>872.65599999999995</v>
      </c>
      <c r="HI15" s="9">
        <v>393.87599999999998</v>
      </c>
      <c r="HJ15" s="9">
        <v>478.78</v>
      </c>
      <c r="HK15" s="9">
        <v>603.58000000000004</v>
      </c>
      <c r="HL15" s="9">
        <v>264.86900000000003</v>
      </c>
      <c r="HM15" s="9">
        <v>338.71100000000001</v>
      </c>
      <c r="HN15" s="9">
        <v>91.923000000000002</v>
      </c>
      <c r="HO15" s="9">
        <v>41.436</v>
      </c>
      <c r="HP15" s="9">
        <v>50.487000000000002</v>
      </c>
      <c r="HQ15" s="9">
        <v>511.65699999999998</v>
      </c>
      <c r="HR15" s="9">
        <v>223.43299999999999</v>
      </c>
      <c r="HS15" s="9">
        <v>288.22399999999999</v>
      </c>
      <c r="HT15" s="9">
        <v>4151.107</v>
      </c>
      <c r="HU15" s="9">
        <v>2199.1239999999998</v>
      </c>
      <c r="HV15" s="9">
        <v>1951.9839999999999</v>
      </c>
      <c r="HW15" s="9">
        <v>2284.415</v>
      </c>
      <c r="HX15" s="9">
        <v>963.57299999999998</v>
      </c>
      <c r="HY15" s="9">
        <v>1320.8420000000001</v>
      </c>
      <c r="HZ15" s="9">
        <v>325.02</v>
      </c>
      <c r="IA15" s="9">
        <v>132.476</v>
      </c>
      <c r="IB15" s="9">
        <v>192.54499999999999</v>
      </c>
      <c r="IC15" s="9">
        <v>5217.0619999999999</v>
      </c>
      <c r="ID15" s="9">
        <v>2555.1419999999998</v>
      </c>
      <c r="IE15" s="9">
        <v>2661.92</v>
      </c>
      <c r="IF15" s="9">
        <v>3333.49</v>
      </c>
      <c r="IG15" s="9">
        <v>1780.5440000000001</v>
      </c>
      <c r="IH15" s="9">
        <v>1552.9459999999999</v>
      </c>
      <c r="II15" s="9">
        <v>456.72500000000002</v>
      </c>
      <c r="IJ15" s="9">
        <v>239.678</v>
      </c>
      <c r="IK15" s="9">
        <v>217.047</v>
      </c>
      <c r="IL15" s="9">
        <v>292.95600000000002</v>
      </c>
      <c r="IM15" s="9">
        <v>115.535</v>
      </c>
      <c r="IN15" s="9">
        <v>177.42099999999999</v>
      </c>
      <c r="IO15" s="9">
        <v>143.35300000000001</v>
      </c>
      <c r="IP15" s="9">
        <v>66.100999999999999</v>
      </c>
      <c r="IQ15" s="9">
        <v>77.251000000000005</v>
      </c>
    </row>
    <row r="16" spans="1:251">
      <c r="A16" s="10">
        <v>43862</v>
      </c>
      <c r="B16" s="9">
        <v>39.738</v>
      </c>
      <c r="C16" s="9">
        <v>32.959000000000003</v>
      </c>
      <c r="D16" s="9">
        <v>2.8929999999999998</v>
      </c>
      <c r="E16" s="9">
        <v>30.065999999999999</v>
      </c>
      <c r="F16" s="9">
        <v>833.00800000000004</v>
      </c>
      <c r="G16" s="9">
        <v>347.62299999999999</v>
      </c>
      <c r="H16" s="9">
        <v>485.38499999999999</v>
      </c>
      <c r="I16" s="9">
        <v>484.61</v>
      </c>
      <c r="J16" s="9">
        <v>205.928</v>
      </c>
      <c r="K16" s="9">
        <v>278.68200000000002</v>
      </c>
      <c r="L16" s="9">
        <v>75.391999999999996</v>
      </c>
      <c r="M16" s="9">
        <v>35.479999999999997</v>
      </c>
      <c r="N16" s="9">
        <v>39.911000000000001</v>
      </c>
      <c r="O16" s="9">
        <v>409.21800000000002</v>
      </c>
      <c r="P16" s="9">
        <v>170.447</v>
      </c>
      <c r="Q16" s="9">
        <v>238.77099999999999</v>
      </c>
      <c r="R16" s="9">
        <v>4631.3969999999999</v>
      </c>
      <c r="S16" s="9">
        <v>2426.2840000000001</v>
      </c>
      <c r="T16" s="9">
        <v>2205.1129999999998</v>
      </c>
      <c r="U16" s="9">
        <v>1553.4780000000001</v>
      </c>
      <c r="V16" s="9">
        <v>601.73800000000006</v>
      </c>
      <c r="W16" s="9">
        <v>951.74</v>
      </c>
      <c r="X16" s="9">
        <v>232.66</v>
      </c>
      <c r="Y16" s="9">
        <v>90.847999999999999</v>
      </c>
      <c r="Z16" s="9">
        <v>141.81200000000001</v>
      </c>
      <c r="AA16" s="9">
        <v>3985.7269999999999</v>
      </c>
      <c r="AB16" s="9">
        <v>1901.008</v>
      </c>
      <c r="AC16" s="9">
        <v>2084.7190000000001</v>
      </c>
      <c r="AD16" s="9">
        <v>593.38199999999995</v>
      </c>
      <c r="AE16" s="9">
        <v>350.66300000000001</v>
      </c>
      <c r="AF16" s="9">
        <v>242.71899999999999</v>
      </c>
      <c r="AG16" s="9">
        <v>36.771999999999998</v>
      </c>
      <c r="AH16" s="9">
        <v>25.286000000000001</v>
      </c>
      <c r="AI16" s="9">
        <v>11.486000000000001</v>
      </c>
      <c r="AJ16" s="9">
        <v>24.748000000000001</v>
      </c>
      <c r="AK16" s="9">
        <v>15.324999999999999</v>
      </c>
      <c r="AL16" s="9">
        <v>9.423</v>
      </c>
      <c r="AM16" s="9">
        <v>5.4169999999999998</v>
      </c>
      <c r="AN16" s="9">
        <v>5.024</v>
      </c>
      <c r="AO16" s="9">
        <v>0.39300000000000002</v>
      </c>
      <c r="AP16" s="9">
        <v>25.68</v>
      </c>
      <c r="AQ16" s="9">
        <v>16.861999999999998</v>
      </c>
      <c r="AR16" s="9">
        <v>8.8179999999999996</v>
      </c>
      <c r="AS16" s="9">
        <v>22.530999999999999</v>
      </c>
      <c r="AT16" s="9">
        <v>14.195</v>
      </c>
      <c r="AU16" s="9">
        <v>8.3360000000000003</v>
      </c>
      <c r="AV16" s="9">
        <v>23.134</v>
      </c>
      <c r="AW16" s="9">
        <v>12.906000000000001</v>
      </c>
      <c r="AX16" s="9">
        <v>10.228</v>
      </c>
      <c r="AY16" s="9">
        <v>570.24800000000005</v>
      </c>
      <c r="AZ16" s="9">
        <v>337.75700000000001</v>
      </c>
      <c r="BA16" s="9">
        <v>232.49100000000001</v>
      </c>
      <c r="BB16" s="9">
        <v>21.015999999999998</v>
      </c>
      <c r="BC16" s="9">
        <v>12.163</v>
      </c>
      <c r="BD16" s="9">
        <v>8.8529999999999998</v>
      </c>
      <c r="BE16" s="9">
        <v>310.21600000000001</v>
      </c>
      <c r="BF16" s="9">
        <v>157.886</v>
      </c>
      <c r="BG16" s="9">
        <v>152.32900000000001</v>
      </c>
      <c r="BH16" s="9">
        <v>17.885000000000002</v>
      </c>
      <c r="BI16" s="9">
        <v>12.647</v>
      </c>
      <c r="BJ16" s="9">
        <v>5.2380000000000004</v>
      </c>
      <c r="BK16" s="9">
        <v>701.96100000000001</v>
      </c>
      <c r="BL16" s="9">
        <v>408.91500000000002</v>
      </c>
      <c r="BM16" s="9">
        <v>293.04700000000003</v>
      </c>
      <c r="BN16" s="9">
        <v>679.44500000000005</v>
      </c>
      <c r="BO16" s="9">
        <v>397.49599999999998</v>
      </c>
      <c r="BP16" s="9">
        <v>281.94900000000001</v>
      </c>
      <c r="BQ16" s="9">
        <v>576.56700000000001</v>
      </c>
      <c r="BR16" s="9">
        <v>340.44099999999997</v>
      </c>
      <c r="BS16" s="9">
        <v>236.126</v>
      </c>
      <c r="BT16" s="9">
        <v>164.49799999999999</v>
      </c>
      <c r="BU16" s="9">
        <v>93.504000000000005</v>
      </c>
      <c r="BV16" s="9">
        <v>70.994</v>
      </c>
      <c r="BW16" s="9">
        <v>113.949</v>
      </c>
      <c r="BX16" s="9">
        <v>61.100999999999999</v>
      </c>
      <c r="BY16" s="9">
        <v>52.847999999999999</v>
      </c>
      <c r="BZ16" s="9">
        <v>5.37</v>
      </c>
      <c r="CA16" s="9">
        <v>2.8490000000000002</v>
      </c>
      <c r="CB16" s="9">
        <v>2.5209999999999999</v>
      </c>
      <c r="CC16" s="9">
        <v>11.942</v>
      </c>
      <c r="CD16" s="9">
        <v>7.2679999999999998</v>
      </c>
      <c r="CE16" s="9">
        <v>4.6740000000000004</v>
      </c>
      <c r="CF16" s="9">
        <v>3380.4029999999998</v>
      </c>
      <c r="CG16" s="9">
        <v>1543.077</v>
      </c>
      <c r="CH16" s="9">
        <v>1837.326</v>
      </c>
      <c r="CI16" s="9">
        <v>144.67500000000001</v>
      </c>
      <c r="CJ16" s="9">
        <v>75.588999999999999</v>
      </c>
      <c r="CK16" s="9">
        <v>69.085999999999999</v>
      </c>
      <c r="CL16" s="9">
        <v>23.084</v>
      </c>
      <c r="CM16" s="9">
        <v>14.879</v>
      </c>
      <c r="CN16" s="9">
        <v>8.2050000000000001</v>
      </c>
      <c r="CO16" s="9">
        <v>131.32900000000001</v>
      </c>
      <c r="CP16" s="9">
        <v>67.667000000000002</v>
      </c>
      <c r="CQ16" s="9">
        <v>63.662999999999997</v>
      </c>
      <c r="CR16" s="9">
        <v>9.6560000000000006</v>
      </c>
      <c r="CS16" s="9">
        <v>3.9430000000000001</v>
      </c>
      <c r="CT16" s="9">
        <v>5.7119999999999997</v>
      </c>
      <c r="CU16" s="9">
        <v>120.614</v>
      </c>
      <c r="CV16" s="9">
        <v>63.722999999999999</v>
      </c>
      <c r="CW16" s="9">
        <v>56.890999999999998</v>
      </c>
      <c r="CX16" s="9">
        <v>34.976999999999997</v>
      </c>
      <c r="CY16" s="9">
        <v>20.632000000000001</v>
      </c>
      <c r="CZ16" s="9">
        <v>14.345000000000001</v>
      </c>
      <c r="DA16" s="9">
        <v>14.452</v>
      </c>
      <c r="DB16" s="9">
        <v>7.9219999999999997</v>
      </c>
      <c r="DC16" s="9">
        <v>6.53</v>
      </c>
      <c r="DD16" s="9">
        <v>5.2169999999999996</v>
      </c>
      <c r="DE16" s="9">
        <v>2.1160000000000001</v>
      </c>
      <c r="DF16" s="9">
        <v>3.101</v>
      </c>
      <c r="DG16" s="9">
        <v>1096.258</v>
      </c>
      <c r="DH16" s="9">
        <v>614.10599999999999</v>
      </c>
      <c r="DI16" s="9">
        <v>482.15199999999999</v>
      </c>
      <c r="DJ16" s="9">
        <v>157.72300000000001</v>
      </c>
      <c r="DK16" s="9">
        <v>82.856999999999999</v>
      </c>
      <c r="DL16" s="9">
        <v>74.866</v>
      </c>
      <c r="DM16" s="9">
        <v>13.478999999999999</v>
      </c>
      <c r="DN16" s="9">
        <v>5.8879999999999999</v>
      </c>
      <c r="DO16" s="9">
        <v>7.5910000000000002</v>
      </c>
      <c r="DP16" s="9">
        <v>144.244</v>
      </c>
      <c r="DQ16" s="9">
        <v>76.968999999999994</v>
      </c>
      <c r="DR16" s="9">
        <v>67.275999999999996</v>
      </c>
      <c r="DS16" s="9">
        <v>606.86199999999997</v>
      </c>
      <c r="DT16" s="9">
        <v>356.55099999999999</v>
      </c>
      <c r="DU16" s="9">
        <v>250.31</v>
      </c>
      <c r="DV16" s="9">
        <v>3378.8649999999998</v>
      </c>
      <c r="DW16" s="9">
        <v>1544.4570000000001</v>
      </c>
      <c r="DX16" s="9">
        <v>1834.4090000000001</v>
      </c>
      <c r="DY16" s="9">
        <v>128.352</v>
      </c>
      <c r="DZ16" s="9">
        <v>66.754999999999995</v>
      </c>
      <c r="EA16" s="9">
        <v>61.597000000000001</v>
      </c>
      <c r="EB16" s="9">
        <v>6505.2420000000002</v>
      </c>
      <c r="EC16" s="9">
        <v>3214.308</v>
      </c>
      <c r="ED16" s="9">
        <v>3290.9340000000002</v>
      </c>
      <c r="EE16" s="9">
        <v>4085.3679999999999</v>
      </c>
      <c r="EF16" s="9">
        <v>2166.741</v>
      </c>
      <c r="EG16" s="9">
        <v>1918.627</v>
      </c>
      <c r="EH16" s="9">
        <v>573.47799999999995</v>
      </c>
      <c r="EI16" s="9">
        <v>291.23399999999998</v>
      </c>
      <c r="EJ16" s="9">
        <v>282.24400000000003</v>
      </c>
      <c r="EK16" s="9">
        <v>344.32799999999997</v>
      </c>
      <c r="EL16" s="9">
        <v>126.01900000000001</v>
      </c>
      <c r="EM16" s="9">
        <v>218.309</v>
      </c>
      <c r="EN16" s="9">
        <v>190.26400000000001</v>
      </c>
      <c r="EO16" s="9">
        <v>85.378</v>
      </c>
      <c r="EP16" s="9">
        <v>104.886</v>
      </c>
      <c r="EQ16" s="9">
        <v>368.20100000000002</v>
      </c>
      <c r="ER16" s="9">
        <v>151.48099999999999</v>
      </c>
      <c r="ES16" s="9">
        <v>216.72</v>
      </c>
      <c r="ET16" s="9">
        <v>328.286</v>
      </c>
      <c r="EU16" s="9">
        <v>120.66</v>
      </c>
      <c r="EV16" s="9">
        <v>207.62700000000001</v>
      </c>
      <c r="EW16" s="9">
        <v>726.14200000000005</v>
      </c>
      <c r="EX16" s="9">
        <v>357.52300000000002</v>
      </c>
      <c r="EY16" s="9">
        <v>368.61900000000003</v>
      </c>
      <c r="EZ16" s="9">
        <v>3359.2260000000001</v>
      </c>
      <c r="FA16" s="9">
        <v>1809.2190000000001</v>
      </c>
      <c r="FB16" s="9">
        <v>1550.0070000000001</v>
      </c>
      <c r="FC16" s="9">
        <v>671.947</v>
      </c>
      <c r="FD16" s="9">
        <v>327.947</v>
      </c>
      <c r="FE16" s="9">
        <v>343.99900000000002</v>
      </c>
      <c r="FF16" s="9">
        <v>2740.3290000000002</v>
      </c>
      <c r="FG16" s="9">
        <v>1395.279</v>
      </c>
      <c r="FH16" s="9">
        <v>1345.05</v>
      </c>
      <c r="FI16" s="9">
        <v>313.596</v>
      </c>
      <c r="FJ16" s="9">
        <v>158.55699999999999</v>
      </c>
      <c r="FK16" s="9">
        <v>155.03899999999999</v>
      </c>
      <c r="FL16" s="9">
        <v>4362.0069999999996</v>
      </c>
      <c r="FM16" s="9">
        <v>2301.712</v>
      </c>
      <c r="FN16" s="9">
        <v>2060.2950000000001</v>
      </c>
      <c r="FO16" s="9">
        <v>3907.393</v>
      </c>
      <c r="FP16" s="9">
        <v>2078.83</v>
      </c>
      <c r="FQ16" s="9">
        <v>1828.5619999999999</v>
      </c>
      <c r="FR16" s="9">
        <v>3670.8449999999998</v>
      </c>
      <c r="FS16" s="9">
        <v>1968.22</v>
      </c>
      <c r="FT16" s="9">
        <v>1702.625</v>
      </c>
      <c r="FU16" s="9">
        <v>970.99699999999996</v>
      </c>
      <c r="FV16" s="9">
        <v>495.35500000000002</v>
      </c>
      <c r="FW16" s="9">
        <v>475.642</v>
      </c>
      <c r="FX16" s="9">
        <v>595.07000000000005</v>
      </c>
      <c r="FY16" s="9">
        <v>299.73500000000001</v>
      </c>
      <c r="FZ16" s="9">
        <v>295.334</v>
      </c>
      <c r="GA16" s="9">
        <v>318.43099999999998</v>
      </c>
      <c r="GB16" s="9">
        <v>164.76499999999999</v>
      </c>
      <c r="GC16" s="9">
        <v>153.666</v>
      </c>
      <c r="GD16" s="9">
        <v>193.88499999999999</v>
      </c>
      <c r="GE16" s="9">
        <v>105.82</v>
      </c>
      <c r="GF16" s="9">
        <v>88.063999999999993</v>
      </c>
      <c r="GG16" s="9">
        <v>2225.989</v>
      </c>
      <c r="GH16" s="9">
        <v>941.74599999999998</v>
      </c>
      <c r="GI16" s="9">
        <v>1284.242</v>
      </c>
      <c r="GJ16" s="9">
        <v>427.31</v>
      </c>
      <c r="GK16" s="9">
        <v>157.05500000000001</v>
      </c>
      <c r="GL16" s="9">
        <v>270.255</v>
      </c>
      <c r="GM16" s="9">
        <v>108.902</v>
      </c>
      <c r="GN16" s="9">
        <v>52.472000000000001</v>
      </c>
      <c r="GO16" s="9">
        <v>56.43</v>
      </c>
      <c r="GP16" s="9">
        <v>359.58600000000001</v>
      </c>
      <c r="GQ16" s="9">
        <v>135.85400000000001</v>
      </c>
      <c r="GR16" s="9">
        <v>223.732</v>
      </c>
      <c r="GS16" s="9">
        <v>65.930000000000007</v>
      </c>
      <c r="GT16" s="9">
        <v>29.353999999999999</v>
      </c>
      <c r="GU16" s="9">
        <v>36.576000000000001</v>
      </c>
      <c r="GV16" s="9">
        <v>275.93200000000002</v>
      </c>
      <c r="GW16" s="9">
        <v>98.492000000000004</v>
      </c>
      <c r="GX16" s="9">
        <v>177.44</v>
      </c>
      <c r="GY16" s="9">
        <v>35.304000000000002</v>
      </c>
      <c r="GZ16" s="9">
        <v>15.727</v>
      </c>
      <c r="HA16" s="9">
        <v>19.577000000000002</v>
      </c>
      <c r="HB16" s="9">
        <v>70.91</v>
      </c>
      <c r="HC16" s="9">
        <v>22.873999999999999</v>
      </c>
      <c r="HD16" s="9">
        <v>48.034999999999997</v>
      </c>
      <c r="HE16" s="9">
        <v>85.02</v>
      </c>
      <c r="HF16" s="9">
        <v>6.6040000000000001</v>
      </c>
      <c r="HG16" s="9">
        <v>78.415999999999997</v>
      </c>
      <c r="HH16" s="9">
        <v>882.28099999999995</v>
      </c>
      <c r="HI16" s="9">
        <v>395.28399999999999</v>
      </c>
      <c r="HJ16" s="9">
        <v>486.99700000000001</v>
      </c>
      <c r="HK16" s="9">
        <v>624.38099999999997</v>
      </c>
      <c r="HL16" s="9">
        <v>264.54899999999998</v>
      </c>
      <c r="HM16" s="9">
        <v>359.83199999999999</v>
      </c>
      <c r="HN16" s="9">
        <v>96.784000000000006</v>
      </c>
      <c r="HO16" s="9">
        <v>44.322000000000003</v>
      </c>
      <c r="HP16" s="9">
        <v>52.462000000000003</v>
      </c>
      <c r="HQ16" s="9">
        <v>527.596</v>
      </c>
      <c r="HR16" s="9">
        <v>220.226</v>
      </c>
      <c r="HS16" s="9">
        <v>307.37</v>
      </c>
      <c r="HT16" s="9">
        <v>4182.1530000000002</v>
      </c>
      <c r="HU16" s="9">
        <v>2211.0639999999999</v>
      </c>
      <c r="HV16" s="9">
        <v>1971.0889999999999</v>
      </c>
      <c r="HW16" s="9">
        <v>2323.0889999999999</v>
      </c>
      <c r="HX16" s="9">
        <v>1003.245</v>
      </c>
      <c r="HY16" s="9">
        <v>1319.8440000000001</v>
      </c>
      <c r="HZ16" s="9">
        <v>332.24099999999999</v>
      </c>
      <c r="IA16" s="9">
        <v>127.485</v>
      </c>
      <c r="IB16" s="9">
        <v>204.75700000000001</v>
      </c>
      <c r="IC16" s="9">
        <v>5310.1850000000004</v>
      </c>
      <c r="ID16" s="9">
        <v>2608.7660000000001</v>
      </c>
      <c r="IE16" s="9">
        <v>2701.4189999999999</v>
      </c>
      <c r="IF16" s="9">
        <v>3395.201</v>
      </c>
      <c r="IG16" s="9">
        <v>1793.691</v>
      </c>
      <c r="IH16" s="9">
        <v>1601.509</v>
      </c>
      <c r="II16" s="9">
        <v>477.97699999999998</v>
      </c>
      <c r="IJ16" s="9">
        <v>254.19300000000001</v>
      </c>
      <c r="IK16" s="9">
        <v>223.78299999999999</v>
      </c>
      <c r="IL16" s="9">
        <v>297.88099999999997</v>
      </c>
      <c r="IM16" s="9">
        <v>114.88800000000001</v>
      </c>
      <c r="IN16" s="9">
        <v>182.99299999999999</v>
      </c>
      <c r="IO16" s="9">
        <v>144.273</v>
      </c>
      <c r="IP16" s="9">
        <v>63.418999999999997</v>
      </c>
      <c r="IQ16" s="9">
        <v>80.853999999999999</v>
      </c>
    </row>
    <row r="17" spans="1:251">
      <c r="A17" s="10">
        <v>44228</v>
      </c>
      <c r="B17" s="9">
        <v>40.524000000000001</v>
      </c>
      <c r="C17" s="9">
        <v>37.606000000000002</v>
      </c>
      <c r="D17" s="9">
        <v>6.7910000000000004</v>
      </c>
      <c r="E17" s="9">
        <v>30.815000000000001</v>
      </c>
      <c r="F17" s="9">
        <v>822.35599999999999</v>
      </c>
      <c r="G17" s="9">
        <v>348.81</v>
      </c>
      <c r="H17" s="9">
        <v>473.54599999999999</v>
      </c>
      <c r="I17" s="9">
        <v>571.91800000000001</v>
      </c>
      <c r="J17" s="9">
        <v>247.63399999999999</v>
      </c>
      <c r="K17" s="9">
        <v>324.28399999999999</v>
      </c>
      <c r="L17" s="9">
        <v>84.72</v>
      </c>
      <c r="M17" s="9">
        <v>40.436999999999998</v>
      </c>
      <c r="N17" s="9">
        <v>44.283000000000001</v>
      </c>
      <c r="O17" s="9">
        <v>487.19799999999998</v>
      </c>
      <c r="P17" s="9">
        <v>207.197</v>
      </c>
      <c r="Q17" s="9">
        <v>280</v>
      </c>
      <c r="R17" s="9">
        <v>4653.5050000000001</v>
      </c>
      <c r="S17" s="9">
        <v>2421.5909999999999</v>
      </c>
      <c r="T17" s="9">
        <v>2231.9140000000002</v>
      </c>
      <c r="U17" s="9">
        <v>1561.9949999999999</v>
      </c>
      <c r="V17" s="9">
        <v>624.23099999999999</v>
      </c>
      <c r="W17" s="9">
        <v>937.76499999999999</v>
      </c>
      <c r="X17" s="9">
        <v>271.51799999999997</v>
      </c>
      <c r="Y17" s="9">
        <v>96.775999999999996</v>
      </c>
      <c r="Z17" s="9">
        <v>174.74199999999999</v>
      </c>
      <c r="AA17" s="9">
        <v>4195.2809999999999</v>
      </c>
      <c r="AB17" s="9">
        <v>1973.8520000000001</v>
      </c>
      <c r="AC17" s="9">
        <v>2221.4290000000001</v>
      </c>
      <c r="AD17" s="9">
        <v>651.42200000000003</v>
      </c>
      <c r="AE17" s="9">
        <v>395.75299999999999</v>
      </c>
      <c r="AF17" s="9">
        <v>255.66900000000001</v>
      </c>
      <c r="AG17" s="9">
        <v>47.463000000000001</v>
      </c>
      <c r="AH17" s="9">
        <v>27.635999999999999</v>
      </c>
      <c r="AI17" s="9">
        <v>19.827000000000002</v>
      </c>
      <c r="AJ17" s="9">
        <v>35.567</v>
      </c>
      <c r="AK17" s="9">
        <v>18.361000000000001</v>
      </c>
      <c r="AL17" s="9">
        <v>17.206</v>
      </c>
      <c r="AM17" s="9">
        <v>12.041</v>
      </c>
      <c r="AN17" s="9">
        <v>7.976</v>
      </c>
      <c r="AO17" s="9">
        <v>4.0640000000000001</v>
      </c>
      <c r="AP17" s="9">
        <v>40.881</v>
      </c>
      <c r="AQ17" s="9">
        <v>22.521999999999998</v>
      </c>
      <c r="AR17" s="9">
        <v>18.359000000000002</v>
      </c>
      <c r="AS17" s="9">
        <v>34.155000000000001</v>
      </c>
      <c r="AT17" s="9">
        <v>16.95</v>
      </c>
      <c r="AU17" s="9">
        <v>17.206</v>
      </c>
      <c r="AV17" s="9">
        <v>21.707999999999998</v>
      </c>
      <c r="AW17" s="9">
        <v>13.641999999999999</v>
      </c>
      <c r="AX17" s="9">
        <v>8.0660000000000007</v>
      </c>
      <c r="AY17" s="9">
        <v>629.71400000000006</v>
      </c>
      <c r="AZ17" s="9">
        <v>382.11099999999999</v>
      </c>
      <c r="BA17" s="9">
        <v>247.60300000000001</v>
      </c>
      <c r="BB17" s="9">
        <v>15.459</v>
      </c>
      <c r="BC17" s="9">
        <v>10</v>
      </c>
      <c r="BD17" s="9">
        <v>5.4589999999999996</v>
      </c>
      <c r="BE17" s="9">
        <v>318.28699999999998</v>
      </c>
      <c r="BF17" s="9">
        <v>167.84299999999999</v>
      </c>
      <c r="BG17" s="9">
        <v>150.44399999999999</v>
      </c>
      <c r="BH17" s="9">
        <v>17.574000000000002</v>
      </c>
      <c r="BI17" s="9">
        <v>8.7759999999999998</v>
      </c>
      <c r="BJ17" s="9">
        <v>8.798</v>
      </c>
      <c r="BK17" s="9">
        <v>741.10799999999995</v>
      </c>
      <c r="BL17" s="9">
        <v>448.04</v>
      </c>
      <c r="BM17" s="9">
        <v>293.06799999999998</v>
      </c>
      <c r="BN17" s="9">
        <v>736.15499999999997</v>
      </c>
      <c r="BO17" s="9">
        <v>447.00799999999998</v>
      </c>
      <c r="BP17" s="9">
        <v>289.14699999999999</v>
      </c>
      <c r="BQ17" s="9">
        <v>634.82600000000002</v>
      </c>
      <c r="BR17" s="9">
        <v>385.84399999999999</v>
      </c>
      <c r="BS17" s="9">
        <v>248.982</v>
      </c>
      <c r="BT17" s="9">
        <v>154.071</v>
      </c>
      <c r="BU17" s="9">
        <v>93.545000000000002</v>
      </c>
      <c r="BV17" s="9">
        <v>60.524999999999999</v>
      </c>
      <c r="BW17" s="9">
        <v>95.347999999999999</v>
      </c>
      <c r="BX17" s="9">
        <v>56.100999999999999</v>
      </c>
      <c r="BY17" s="9">
        <v>39.246000000000002</v>
      </c>
      <c r="BZ17" s="9">
        <v>5.6619999999999999</v>
      </c>
      <c r="CA17" s="9">
        <v>3.8149999999999999</v>
      </c>
      <c r="CB17" s="9">
        <v>1.847</v>
      </c>
      <c r="CC17" s="9">
        <v>13.987</v>
      </c>
      <c r="CD17" s="9">
        <v>7.8470000000000004</v>
      </c>
      <c r="CE17" s="9">
        <v>6.14</v>
      </c>
      <c r="CF17" s="9">
        <v>3529.8719999999998</v>
      </c>
      <c r="CG17" s="9">
        <v>1570.251</v>
      </c>
      <c r="CH17" s="9">
        <v>1959.6210000000001</v>
      </c>
      <c r="CI17" s="9">
        <v>126.815</v>
      </c>
      <c r="CJ17" s="9">
        <v>70.134</v>
      </c>
      <c r="CK17" s="9">
        <v>56.68</v>
      </c>
      <c r="CL17" s="9">
        <v>17.667000000000002</v>
      </c>
      <c r="CM17" s="9">
        <v>10.48</v>
      </c>
      <c r="CN17" s="9">
        <v>7.1870000000000003</v>
      </c>
      <c r="CO17" s="9">
        <v>113.506</v>
      </c>
      <c r="CP17" s="9">
        <v>61.999000000000002</v>
      </c>
      <c r="CQ17" s="9">
        <v>51.506</v>
      </c>
      <c r="CR17" s="9">
        <v>17.12</v>
      </c>
      <c r="CS17" s="9">
        <v>9.2989999999999995</v>
      </c>
      <c r="CT17" s="9">
        <v>7.8209999999999997</v>
      </c>
      <c r="CU17" s="9">
        <v>95.137</v>
      </c>
      <c r="CV17" s="9">
        <v>52.7</v>
      </c>
      <c r="CW17" s="9">
        <v>42.436999999999998</v>
      </c>
      <c r="CX17" s="9">
        <v>31.097999999999999</v>
      </c>
      <c r="CY17" s="9">
        <v>16.21</v>
      </c>
      <c r="CZ17" s="9">
        <v>14.888</v>
      </c>
      <c r="DA17" s="9">
        <v>15.593999999999999</v>
      </c>
      <c r="DB17" s="9">
        <v>8.7859999999999996</v>
      </c>
      <c r="DC17" s="9">
        <v>6.8079999999999998</v>
      </c>
      <c r="DD17" s="9">
        <v>3.95</v>
      </c>
      <c r="DE17" s="9">
        <v>3.41</v>
      </c>
      <c r="DF17" s="9">
        <v>0.53900000000000003</v>
      </c>
      <c r="DG17" s="9">
        <v>1135.7950000000001</v>
      </c>
      <c r="DH17" s="9">
        <v>624.35</v>
      </c>
      <c r="DI17" s="9">
        <v>511.44499999999999</v>
      </c>
      <c r="DJ17" s="9">
        <v>143.08600000000001</v>
      </c>
      <c r="DK17" s="9">
        <v>78.632000000000005</v>
      </c>
      <c r="DL17" s="9">
        <v>64.453999999999994</v>
      </c>
      <c r="DM17" s="9">
        <v>21.442</v>
      </c>
      <c r="DN17" s="9">
        <v>10.943</v>
      </c>
      <c r="DO17" s="9">
        <v>10.499000000000001</v>
      </c>
      <c r="DP17" s="9">
        <v>121.64400000000001</v>
      </c>
      <c r="DQ17" s="9">
        <v>67.688999999999993</v>
      </c>
      <c r="DR17" s="9">
        <v>53.954999999999998</v>
      </c>
      <c r="DS17" s="9">
        <v>672.86400000000003</v>
      </c>
      <c r="DT17" s="9">
        <v>406.69600000000003</v>
      </c>
      <c r="DU17" s="9">
        <v>266.16800000000001</v>
      </c>
      <c r="DV17" s="9">
        <v>3522.4169999999999</v>
      </c>
      <c r="DW17" s="9">
        <v>1567.155</v>
      </c>
      <c r="DX17" s="9">
        <v>1955.2619999999999</v>
      </c>
      <c r="DY17" s="9">
        <v>108.884</v>
      </c>
      <c r="DZ17" s="9">
        <v>60.194000000000003</v>
      </c>
      <c r="EA17" s="9">
        <v>48.69</v>
      </c>
      <c r="EB17" s="9">
        <v>6500.8980000000001</v>
      </c>
      <c r="EC17" s="9">
        <v>3195.7379999999998</v>
      </c>
      <c r="ED17" s="9">
        <v>3305.16</v>
      </c>
      <c r="EE17" s="9">
        <v>4069.9789999999998</v>
      </c>
      <c r="EF17" s="9">
        <v>2143.4090000000001</v>
      </c>
      <c r="EG17" s="9">
        <v>1926.57</v>
      </c>
      <c r="EH17" s="9">
        <v>515.08000000000004</v>
      </c>
      <c r="EI17" s="9">
        <v>279.62799999999999</v>
      </c>
      <c r="EJ17" s="9">
        <v>235.452</v>
      </c>
      <c r="EK17" s="9">
        <v>316.03699999999998</v>
      </c>
      <c r="EL17" s="9">
        <v>127.28100000000001</v>
      </c>
      <c r="EM17" s="9">
        <v>188.75700000000001</v>
      </c>
      <c r="EN17" s="9">
        <v>172.149</v>
      </c>
      <c r="EO17" s="9">
        <v>87.28</v>
      </c>
      <c r="EP17" s="9">
        <v>84.869</v>
      </c>
      <c r="EQ17" s="9">
        <v>340.99599999999998</v>
      </c>
      <c r="ER17" s="9">
        <v>158.018</v>
      </c>
      <c r="ES17" s="9">
        <v>182.97800000000001</v>
      </c>
      <c r="ET17" s="9">
        <v>297.601</v>
      </c>
      <c r="EU17" s="9">
        <v>123.779</v>
      </c>
      <c r="EV17" s="9">
        <v>173.822</v>
      </c>
      <c r="EW17" s="9">
        <v>696.995</v>
      </c>
      <c r="EX17" s="9">
        <v>358.72300000000001</v>
      </c>
      <c r="EY17" s="9">
        <v>338.27199999999999</v>
      </c>
      <c r="EZ17" s="9">
        <v>3372.9839999999999</v>
      </c>
      <c r="FA17" s="9">
        <v>1784.6859999999999</v>
      </c>
      <c r="FB17" s="9">
        <v>1588.298</v>
      </c>
      <c r="FC17" s="9">
        <v>639.11599999999999</v>
      </c>
      <c r="FD17" s="9">
        <v>327.495</v>
      </c>
      <c r="FE17" s="9">
        <v>311.62099999999998</v>
      </c>
      <c r="FF17" s="9">
        <v>2732.6089999999999</v>
      </c>
      <c r="FG17" s="9">
        <v>1365.7850000000001</v>
      </c>
      <c r="FH17" s="9">
        <v>1366.8240000000001</v>
      </c>
      <c r="FI17" s="9">
        <v>298.74799999999999</v>
      </c>
      <c r="FJ17" s="9">
        <v>146.79300000000001</v>
      </c>
      <c r="FK17" s="9">
        <v>151.95599999999999</v>
      </c>
      <c r="FL17" s="9">
        <v>4315.6390000000001</v>
      </c>
      <c r="FM17" s="9">
        <v>2251.203</v>
      </c>
      <c r="FN17" s="9">
        <v>2064.4360000000001</v>
      </c>
      <c r="FO17" s="9">
        <v>3904.76</v>
      </c>
      <c r="FP17" s="9">
        <v>2053.0459999999998</v>
      </c>
      <c r="FQ17" s="9">
        <v>1851.7139999999999</v>
      </c>
      <c r="FR17" s="9">
        <v>3658.6869999999999</v>
      </c>
      <c r="FS17" s="9">
        <v>1937.739</v>
      </c>
      <c r="FT17" s="9">
        <v>1720.9480000000001</v>
      </c>
      <c r="FU17" s="9">
        <v>927.28599999999994</v>
      </c>
      <c r="FV17" s="9">
        <v>451.483</v>
      </c>
      <c r="FW17" s="9">
        <v>475.803</v>
      </c>
      <c r="FX17" s="9">
        <v>526.33699999999999</v>
      </c>
      <c r="FY17" s="9">
        <v>260.923</v>
      </c>
      <c r="FZ17" s="9">
        <v>265.41399999999999</v>
      </c>
      <c r="GA17" s="9">
        <v>280.67700000000002</v>
      </c>
      <c r="GB17" s="9">
        <v>153.12899999999999</v>
      </c>
      <c r="GC17" s="9">
        <v>127.548</v>
      </c>
      <c r="GD17" s="9">
        <v>242.51</v>
      </c>
      <c r="GE17" s="9">
        <v>139.941</v>
      </c>
      <c r="GF17" s="9">
        <v>102.569</v>
      </c>
      <c r="GG17" s="9">
        <v>2188.4090000000001</v>
      </c>
      <c r="GH17" s="9">
        <v>912.38800000000003</v>
      </c>
      <c r="GI17" s="9">
        <v>1276.0219999999999</v>
      </c>
      <c r="GJ17" s="9">
        <v>433.38499999999999</v>
      </c>
      <c r="GK17" s="9">
        <v>167.072</v>
      </c>
      <c r="GL17" s="9">
        <v>266.31299999999999</v>
      </c>
      <c r="GM17" s="9">
        <v>132.07599999999999</v>
      </c>
      <c r="GN17" s="9">
        <v>57.460999999999999</v>
      </c>
      <c r="GO17" s="9">
        <v>74.614999999999995</v>
      </c>
      <c r="GP17" s="9">
        <v>365.3</v>
      </c>
      <c r="GQ17" s="9">
        <v>144.048</v>
      </c>
      <c r="GR17" s="9">
        <v>221.25200000000001</v>
      </c>
      <c r="GS17" s="9">
        <v>74.376000000000005</v>
      </c>
      <c r="GT17" s="9">
        <v>26.818999999999999</v>
      </c>
      <c r="GU17" s="9">
        <v>47.557000000000002</v>
      </c>
      <c r="GV17" s="9">
        <v>262.34899999999999</v>
      </c>
      <c r="GW17" s="9">
        <v>105.44799999999999</v>
      </c>
      <c r="GX17" s="9">
        <v>156.90100000000001</v>
      </c>
      <c r="GY17" s="9">
        <v>35.404000000000003</v>
      </c>
      <c r="GZ17" s="9">
        <v>14.975</v>
      </c>
      <c r="HA17" s="9">
        <v>20.428999999999998</v>
      </c>
      <c r="HB17" s="9">
        <v>69.86</v>
      </c>
      <c r="HC17" s="9">
        <v>24.126000000000001</v>
      </c>
      <c r="HD17" s="9">
        <v>45.734000000000002</v>
      </c>
      <c r="HE17" s="9">
        <v>76.972999999999999</v>
      </c>
      <c r="HF17" s="9">
        <v>9.9789999999999992</v>
      </c>
      <c r="HG17" s="9">
        <v>66.994</v>
      </c>
      <c r="HH17" s="9">
        <v>885.17</v>
      </c>
      <c r="HI17" s="9">
        <v>405.072</v>
      </c>
      <c r="HJ17" s="9">
        <v>480.09800000000001</v>
      </c>
      <c r="HK17" s="9">
        <v>677.66899999999998</v>
      </c>
      <c r="HL17" s="9">
        <v>308.11500000000001</v>
      </c>
      <c r="HM17" s="9">
        <v>369.55399999999997</v>
      </c>
      <c r="HN17" s="9">
        <v>107.711</v>
      </c>
      <c r="HO17" s="9">
        <v>43.558999999999997</v>
      </c>
      <c r="HP17" s="9">
        <v>64.152000000000001</v>
      </c>
      <c r="HQ17" s="9">
        <v>569.95899999999995</v>
      </c>
      <c r="HR17" s="9">
        <v>264.55700000000002</v>
      </c>
      <c r="HS17" s="9">
        <v>305.40199999999999</v>
      </c>
      <c r="HT17" s="9">
        <v>4177.6899999999996</v>
      </c>
      <c r="HU17" s="9">
        <v>2186.9679999999998</v>
      </c>
      <c r="HV17" s="9">
        <v>1990.722</v>
      </c>
      <c r="HW17" s="9">
        <v>2323.2080000000001</v>
      </c>
      <c r="HX17" s="9">
        <v>1008.77</v>
      </c>
      <c r="HY17" s="9">
        <v>1314.4380000000001</v>
      </c>
      <c r="HZ17" s="9">
        <v>339.23200000000003</v>
      </c>
      <c r="IA17" s="9">
        <v>135.541</v>
      </c>
      <c r="IB17" s="9">
        <v>203.691</v>
      </c>
      <c r="IC17" s="9">
        <v>5318.8779999999997</v>
      </c>
      <c r="ID17" s="9">
        <v>2606.8330000000001</v>
      </c>
      <c r="IE17" s="9">
        <v>2712.0450000000001</v>
      </c>
      <c r="IF17" s="9">
        <v>3342.7179999999998</v>
      </c>
      <c r="IG17" s="9">
        <v>1768.2729999999999</v>
      </c>
      <c r="IH17" s="9">
        <v>1574.4459999999999</v>
      </c>
      <c r="II17" s="9">
        <v>434.584</v>
      </c>
      <c r="IJ17" s="9">
        <v>236.04</v>
      </c>
      <c r="IK17" s="9">
        <v>198.54400000000001</v>
      </c>
      <c r="IL17" s="9">
        <v>261.89499999999998</v>
      </c>
      <c r="IM17" s="9">
        <v>101.80200000000001</v>
      </c>
      <c r="IN17" s="9">
        <v>160.09299999999999</v>
      </c>
      <c r="IO17" s="9">
        <v>140.07</v>
      </c>
      <c r="IP17" s="9">
        <v>62.776000000000003</v>
      </c>
      <c r="IQ17" s="9">
        <v>77.295000000000002</v>
      </c>
    </row>
    <row r="18" spans="1:251">
      <c r="A18" s="10">
        <v>44593</v>
      </c>
      <c r="B18" s="9">
        <v>25.390999999999998</v>
      </c>
      <c r="C18" s="9">
        <v>33.741</v>
      </c>
      <c r="D18" s="9">
        <v>7.3819999999999997</v>
      </c>
      <c r="E18" s="9">
        <v>26.359000000000002</v>
      </c>
      <c r="F18" s="9">
        <v>811.63499999999999</v>
      </c>
      <c r="G18" s="9">
        <v>350.27499999999998</v>
      </c>
      <c r="H18" s="9">
        <v>461.36</v>
      </c>
      <c r="I18" s="9">
        <v>423.36200000000002</v>
      </c>
      <c r="J18" s="9">
        <v>184.214</v>
      </c>
      <c r="K18" s="9">
        <v>239.148</v>
      </c>
      <c r="L18" s="9">
        <v>79.671999999999997</v>
      </c>
      <c r="M18" s="9">
        <v>38.564</v>
      </c>
      <c r="N18" s="9">
        <v>41.107999999999997</v>
      </c>
      <c r="O18" s="9">
        <v>343.69</v>
      </c>
      <c r="P18" s="9">
        <v>145.649</v>
      </c>
      <c r="Q18" s="9">
        <v>198.04</v>
      </c>
      <c r="R18" s="9">
        <v>4812.2079999999996</v>
      </c>
      <c r="S18" s="9">
        <v>2504.7429999999999</v>
      </c>
      <c r="T18" s="9">
        <v>2307.4650000000001</v>
      </c>
      <c r="U18" s="9">
        <v>1428.6769999999999</v>
      </c>
      <c r="V18" s="9">
        <v>559.49599999999998</v>
      </c>
      <c r="W18" s="9">
        <v>869.18100000000004</v>
      </c>
      <c r="X18" s="9">
        <v>225.95400000000001</v>
      </c>
      <c r="Y18" s="9">
        <v>87.164000000000001</v>
      </c>
      <c r="Z18" s="9">
        <v>138.79</v>
      </c>
      <c r="AA18" s="9">
        <v>4291.7330000000002</v>
      </c>
      <c r="AB18" s="9">
        <v>2021.2239999999999</v>
      </c>
      <c r="AC18" s="9">
        <v>2270.509</v>
      </c>
      <c r="AD18" s="9">
        <v>638.90899999999999</v>
      </c>
      <c r="AE18" s="9">
        <v>384.05700000000002</v>
      </c>
      <c r="AF18" s="9">
        <v>254.852</v>
      </c>
      <c r="AG18" s="9">
        <v>24.777000000000001</v>
      </c>
      <c r="AH18" s="9">
        <v>16.792999999999999</v>
      </c>
      <c r="AI18" s="9">
        <v>7.984</v>
      </c>
      <c r="AJ18" s="9">
        <v>17.13</v>
      </c>
      <c r="AK18" s="9">
        <v>10.502000000000001</v>
      </c>
      <c r="AL18" s="9">
        <v>6.6280000000000001</v>
      </c>
      <c r="AM18" s="9">
        <v>4.8049999999999997</v>
      </c>
      <c r="AN18" s="9">
        <v>4.3040000000000003</v>
      </c>
      <c r="AO18" s="9">
        <v>0.501</v>
      </c>
      <c r="AP18" s="9">
        <v>21.864999999999998</v>
      </c>
      <c r="AQ18" s="9">
        <v>13.403</v>
      </c>
      <c r="AR18" s="9">
        <v>8.4619999999999997</v>
      </c>
      <c r="AS18" s="9">
        <v>15.563000000000001</v>
      </c>
      <c r="AT18" s="9">
        <v>8.9359999999999999</v>
      </c>
      <c r="AU18" s="9">
        <v>6.6280000000000001</v>
      </c>
      <c r="AV18" s="9">
        <v>28.561</v>
      </c>
      <c r="AW18" s="9">
        <v>13.891999999999999</v>
      </c>
      <c r="AX18" s="9">
        <v>14.67</v>
      </c>
      <c r="AY18" s="9">
        <v>610.34799999999996</v>
      </c>
      <c r="AZ18" s="9">
        <v>370.16500000000002</v>
      </c>
      <c r="BA18" s="9">
        <v>240.18299999999999</v>
      </c>
      <c r="BB18" s="9">
        <v>25.484000000000002</v>
      </c>
      <c r="BC18" s="9">
        <v>12.013999999999999</v>
      </c>
      <c r="BD18" s="9">
        <v>13.47</v>
      </c>
      <c r="BE18" s="9">
        <v>331.65</v>
      </c>
      <c r="BF18" s="9">
        <v>174.43899999999999</v>
      </c>
      <c r="BG18" s="9">
        <v>157.21</v>
      </c>
      <c r="BH18" s="9">
        <v>9.7010000000000005</v>
      </c>
      <c r="BI18" s="9">
        <v>6.0730000000000004</v>
      </c>
      <c r="BJ18" s="9">
        <v>3.629</v>
      </c>
      <c r="BK18" s="9">
        <v>751.23800000000006</v>
      </c>
      <c r="BL18" s="9">
        <v>441.33499999999998</v>
      </c>
      <c r="BM18" s="9">
        <v>309.90300000000002</v>
      </c>
      <c r="BN18" s="9">
        <v>732.70500000000004</v>
      </c>
      <c r="BO18" s="9">
        <v>433.16300000000001</v>
      </c>
      <c r="BP18" s="9">
        <v>299.54300000000001</v>
      </c>
      <c r="BQ18" s="9">
        <v>619.33199999999999</v>
      </c>
      <c r="BR18" s="9">
        <v>373.21499999999997</v>
      </c>
      <c r="BS18" s="9">
        <v>246.11699999999999</v>
      </c>
      <c r="BT18" s="9">
        <v>173.06200000000001</v>
      </c>
      <c r="BU18" s="9">
        <v>95.248000000000005</v>
      </c>
      <c r="BV18" s="9">
        <v>77.813999999999993</v>
      </c>
      <c r="BW18" s="9">
        <v>121.949</v>
      </c>
      <c r="BX18" s="9">
        <v>60.395000000000003</v>
      </c>
      <c r="BY18" s="9">
        <v>61.554000000000002</v>
      </c>
      <c r="BZ18" s="9">
        <v>9.6199999999999992</v>
      </c>
      <c r="CA18" s="9">
        <v>3.117</v>
      </c>
      <c r="CB18" s="9">
        <v>6.5030000000000001</v>
      </c>
      <c r="CC18" s="9">
        <v>14.987</v>
      </c>
      <c r="CD18" s="9">
        <v>8.6440000000000001</v>
      </c>
      <c r="CE18" s="9">
        <v>6.343</v>
      </c>
      <c r="CF18" s="9">
        <v>3637.8359999999998</v>
      </c>
      <c r="CG18" s="9">
        <v>1628.5229999999999</v>
      </c>
      <c r="CH18" s="9">
        <v>2009.3130000000001</v>
      </c>
      <c r="CI18" s="9">
        <v>147.172</v>
      </c>
      <c r="CJ18" s="9">
        <v>80.015000000000001</v>
      </c>
      <c r="CK18" s="9">
        <v>67.158000000000001</v>
      </c>
      <c r="CL18" s="9">
        <v>17.033000000000001</v>
      </c>
      <c r="CM18" s="9">
        <v>10.326000000000001</v>
      </c>
      <c r="CN18" s="9">
        <v>6.7069999999999999</v>
      </c>
      <c r="CO18" s="9">
        <v>131.78800000000001</v>
      </c>
      <c r="CP18" s="9">
        <v>74.748999999999995</v>
      </c>
      <c r="CQ18" s="9">
        <v>57.039000000000001</v>
      </c>
      <c r="CR18" s="9">
        <v>14.24</v>
      </c>
      <c r="CS18" s="9">
        <v>7.8390000000000004</v>
      </c>
      <c r="CT18" s="9">
        <v>6.4009999999999998</v>
      </c>
      <c r="CU18" s="9">
        <v>116.625</v>
      </c>
      <c r="CV18" s="9">
        <v>65.988</v>
      </c>
      <c r="CW18" s="9">
        <v>50.637999999999998</v>
      </c>
      <c r="CX18" s="9">
        <v>30.061</v>
      </c>
      <c r="CY18" s="9">
        <v>16.888999999999999</v>
      </c>
      <c r="CZ18" s="9">
        <v>13.173</v>
      </c>
      <c r="DA18" s="9">
        <v>15.683</v>
      </c>
      <c r="DB18" s="9">
        <v>5.5640000000000001</v>
      </c>
      <c r="DC18" s="9">
        <v>10.119</v>
      </c>
      <c r="DD18" s="9">
        <v>6.0819999999999999</v>
      </c>
      <c r="DE18" s="9">
        <v>1.5580000000000001</v>
      </c>
      <c r="DF18" s="9">
        <v>4.524</v>
      </c>
      <c r="DG18" s="9">
        <v>1186.8510000000001</v>
      </c>
      <c r="DH18" s="9">
        <v>643.11300000000006</v>
      </c>
      <c r="DI18" s="9">
        <v>543.73800000000006</v>
      </c>
      <c r="DJ18" s="9">
        <v>162.458</v>
      </c>
      <c r="DK18" s="9">
        <v>88.956999999999994</v>
      </c>
      <c r="DL18" s="9">
        <v>73.501000000000005</v>
      </c>
      <c r="DM18" s="9">
        <v>19.850000000000001</v>
      </c>
      <c r="DN18" s="9">
        <v>11.081</v>
      </c>
      <c r="DO18" s="9">
        <v>8.77</v>
      </c>
      <c r="DP18" s="9">
        <v>142.608</v>
      </c>
      <c r="DQ18" s="9">
        <v>77.876000000000005</v>
      </c>
      <c r="DR18" s="9">
        <v>64.731999999999999</v>
      </c>
      <c r="DS18" s="9">
        <v>658.76</v>
      </c>
      <c r="DT18" s="9">
        <v>395.13799999999998</v>
      </c>
      <c r="DU18" s="9">
        <v>263.62200000000001</v>
      </c>
      <c r="DV18" s="9">
        <v>3632.973</v>
      </c>
      <c r="DW18" s="9">
        <v>1626.086</v>
      </c>
      <c r="DX18" s="9">
        <v>2006.8869999999999</v>
      </c>
      <c r="DY18" s="9">
        <v>127.962</v>
      </c>
      <c r="DZ18" s="9">
        <v>72.712000000000003</v>
      </c>
      <c r="EA18" s="9">
        <v>55.25</v>
      </c>
      <c r="EB18" s="9">
        <v>6546.1719999999996</v>
      </c>
      <c r="EC18" s="9">
        <v>3227.7139999999999</v>
      </c>
      <c r="ED18" s="9">
        <v>3318.4580000000001</v>
      </c>
      <c r="EE18" s="9">
        <v>4139.0129999999999</v>
      </c>
      <c r="EF18" s="9">
        <v>2173.7109999999998</v>
      </c>
      <c r="EG18" s="9">
        <v>1965.3009999999999</v>
      </c>
      <c r="EH18" s="9">
        <v>412.86799999999999</v>
      </c>
      <c r="EI18" s="9">
        <v>221.94300000000001</v>
      </c>
      <c r="EJ18" s="9">
        <v>190.92500000000001</v>
      </c>
      <c r="EK18" s="9">
        <v>252.197</v>
      </c>
      <c r="EL18" s="9">
        <v>109.113</v>
      </c>
      <c r="EM18" s="9">
        <v>143.083</v>
      </c>
      <c r="EN18" s="9">
        <v>121.824</v>
      </c>
      <c r="EO18" s="9">
        <v>67.63</v>
      </c>
      <c r="EP18" s="9">
        <v>54.192999999999998</v>
      </c>
      <c r="EQ18" s="9">
        <v>265.291</v>
      </c>
      <c r="ER18" s="9">
        <v>122.15600000000001</v>
      </c>
      <c r="ES18" s="9">
        <v>143.13499999999999</v>
      </c>
      <c r="ET18" s="9">
        <v>232.636</v>
      </c>
      <c r="EU18" s="9">
        <v>100.008</v>
      </c>
      <c r="EV18" s="9">
        <v>132.62799999999999</v>
      </c>
      <c r="EW18" s="9">
        <v>802.59100000000001</v>
      </c>
      <c r="EX18" s="9">
        <v>404.11799999999999</v>
      </c>
      <c r="EY18" s="9">
        <v>398.47300000000001</v>
      </c>
      <c r="EZ18" s="9">
        <v>3336.4209999999998</v>
      </c>
      <c r="FA18" s="9">
        <v>1769.5930000000001</v>
      </c>
      <c r="FB18" s="9">
        <v>1566.828</v>
      </c>
      <c r="FC18" s="9">
        <v>747.53</v>
      </c>
      <c r="FD18" s="9">
        <v>369.99900000000002</v>
      </c>
      <c r="FE18" s="9">
        <v>377.53100000000001</v>
      </c>
      <c r="FF18" s="9">
        <v>2691.4769999999999</v>
      </c>
      <c r="FG18" s="9">
        <v>1339.9</v>
      </c>
      <c r="FH18" s="9">
        <v>1351.577</v>
      </c>
      <c r="FI18" s="9">
        <v>281.988</v>
      </c>
      <c r="FJ18" s="9">
        <v>132.55699999999999</v>
      </c>
      <c r="FK18" s="9">
        <v>149.43199999999999</v>
      </c>
      <c r="FL18" s="9">
        <v>4395.1210000000001</v>
      </c>
      <c r="FM18" s="9">
        <v>2289.3649999999998</v>
      </c>
      <c r="FN18" s="9">
        <v>2105.7559999999999</v>
      </c>
      <c r="FO18" s="9">
        <v>3913.8380000000002</v>
      </c>
      <c r="FP18" s="9">
        <v>2041.1010000000001</v>
      </c>
      <c r="FQ18" s="9">
        <v>1872.7380000000001</v>
      </c>
      <c r="FR18" s="9">
        <v>3680.4070000000002</v>
      </c>
      <c r="FS18" s="9">
        <v>1941.5319999999999</v>
      </c>
      <c r="FT18" s="9">
        <v>1738.875</v>
      </c>
      <c r="FU18" s="9">
        <v>1021.3630000000001</v>
      </c>
      <c r="FV18" s="9">
        <v>492.54300000000001</v>
      </c>
      <c r="FW18" s="9">
        <v>528.82000000000005</v>
      </c>
      <c r="FX18" s="9">
        <v>597.22500000000002</v>
      </c>
      <c r="FY18" s="9">
        <v>287.89</v>
      </c>
      <c r="FZ18" s="9">
        <v>309.33499999999998</v>
      </c>
      <c r="GA18" s="9">
        <v>341.11700000000002</v>
      </c>
      <c r="GB18" s="9">
        <v>172.23599999999999</v>
      </c>
      <c r="GC18" s="9">
        <v>168.881</v>
      </c>
      <c r="GD18" s="9">
        <v>163.90799999999999</v>
      </c>
      <c r="GE18" s="9">
        <v>90.385000000000005</v>
      </c>
      <c r="GF18" s="9">
        <v>73.522999999999996</v>
      </c>
      <c r="GG18" s="9">
        <v>2243.2510000000002</v>
      </c>
      <c r="GH18" s="9">
        <v>963.61699999999996</v>
      </c>
      <c r="GI18" s="9">
        <v>1279.633</v>
      </c>
      <c r="GJ18" s="9">
        <v>379.76799999999997</v>
      </c>
      <c r="GK18" s="9">
        <v>152.61699999999999</v>
      </c>
      <c r="GL18" s="9">
        <v>227.15199999999999</v>
      </c>
      <c r="GM18" s="9">
        <v>110.979</v>
      </c>
      <c r="GN18" s="9">
        <v>43.11</v>
      </c>
      <c r="GO18" s="9">
        <v>67.869</v>
      </c>
      <c r="GP18" s="9">
        <v>329.51900000000001</v>
      </c>
      <c r="GQ18" s="9">
        <v>130.68299999999999</v>
      </c>
      <c r="GR18" s="9">
        <v>198.83600000000001</v>
      </c>
      <c r="GS18" s="9">
        <v>86.813000000000002</v>
      </c>
      <c r="GT18" s="9">
        <v>28.933</v>
      </c>
      <c r="GU18" s="9">
        <v>57.878999999999998</v>
      </c>
      <c r="GV18" s="9">
        <v>225.108</v>
      </c>
      <c r="GW18" s="9">
        <v>93.813999999999993</v>
      </c>
      <c r="GX18" s="9">
        <v>131.29400000000001</v>
      </c>
      <c r="GY18" s="9">
        <v>26.234000000000002</v>
      </c>
      <c r="GZ18" s="9">
        <v>13.404</v>
      </c>
      <c r="HA18" s="9">
        <v>12.83</v>
      </c>
      <c r="HB18" s="9">
        <v>55.231000000000002</v>
      </c>
      <c r="HC18" s="9">
        <v>24.68</v>
      </c>
      <c r="HD18" s="9">
        <v>30.550999999999998</v>
      </c>
      <c r="HE18" s="9">
        <v>51.79</v>
      </c>
      <c r="HF18" s="9">
        <v>2.8759999999999999</v>
      </c>
      <c r="HG18" s="9">
        <v>48.914000000000001</v>
      </c>
      <c r="HH18" s="9">
        <v>907.87099999999998</v>
      </c>
      <c r="HI18" s="9">
        <v>423.34699999999998</v>
      </c>
      <c r="HJ18" s="9">
        <v>484.52499999999998</v>
      </c>
      <c r="HK18" s="9">
        <v>548.65899999999999</v>
      </c>
      <c r="HL18" s="9">
        <v>245.74799999999999</v>
      </c>
      <c r="HM18" s="9">
        <v>302.91000000000003</v>
      </c>
      <c r="HN18" s="9">
        <v>125.557</v>
      </c>
      <c r="HO18" s="9">
        <v>46.179000000000002</v>
      </c>
      <c r="HP18" s="9">
        <v>79.378</v>
      </c>
      <c r="HQ18" s="9">
        <v>423.10199999999998</v>
      </c>
      <c r="HR18" s="9">
        <v>199.56899999999999</v>
      </c>
      <c r="HS18" s="9">
        <v>223.53299999999999</v>
      </c>
      <c r="HT18" s="9">
        <v>4264.5690000000004</v>
      </c>
      <c r="HU18" s="9">
        <v>2219.89</v>
      </c>
      <c r="HV18" s="9">
        <v>2044.6790000000001</v>
      </c>
      <c r="HW18" s="9">
        <v>2281.6019999999999</v>
      </c>
      <c r="HX18" s="9">
        <v>1007.824</v>
      </c>
      <c r="HY18" s="9">
        <v>1273.778</v>
      </c>
      <c r="HZ18" s="9">
        <v>297.47000000000003</v>
      </c>
      <c r="IA18" s="9">
        <v>120.242</v>
      </c>
      <c r="IB18" s="9">
        <v>177.22900000000001</v>
      </c>
      <c r="IC18" s="9">
        <v>5320.933</v>
      </c>
      <c r="ID18" s="9">
        <v>2612.645</v>
      </c>
      <c r="IE18" s="9">
        <v>2708.2869999999998</v>
      </c>
      <c r="IF18" s="9">
        <v>3454.4769999999999</v>
      </c>
      <c r="IG18" s="9">
        <v>1822.6179999999999</v>
      </c>
      <c r="IH18" s="9">
        <v>1631.8589999999999</v>
      </c>
      <c r="II18" s="9">
        <v>367.53500000000003</v>
      </c>
      <c r="IJ18" s="9">
        <v>185.46700000000001</v>
      </c>
      <c r="IK18" s="9">
        <v>182.06899999999999</v>
      </c>
      <c r="IL18" s="9">
        <v>226.922</v>
      </c>
      <c r="IM18" s="9">
        <v>87.51</v>
      </c>
      <c r="IN18" s="9">
        <v>139.411</v>
      </c>
      <c r="IO18" s="9">
        <v>104.97199999999999</v>
      </c>
      <c r="IP18" s="9">
        <v>52.594999999999999</v>
      </c>
      <c r="IQ18" s="9">
        <v>52.377000000000002</v>
      </c>
    </row>
    <row r="19" spans="1:251">
      <c r="A19" s="10">
        <v>44958</v>
      </c>
      <c r="B19" s="9">
        <v>33.97</v>
      </c>
      <c r="C19" s="9">
        <v>31.89</v>
      </c>
      <c r="D19" s="9">
        <v>7.9050000000000002</v>
      </c>
      <c r="E19" s="9">
        <v>23.984999999999999</v>
      </c>
      <c r="F19" s="9">
        <v>824.71199999999999</v>
      </c>
      <c r="G19" s="9">
        <v>357.42899999999997</v>
      </c>
      <c r="H19" s="9">
        <v>467.28300000000002</v>
      </c>
      <c r="I19" s="9">
        <v>421.02699999999999</v>
      </c>
      <c r="J19" s="9">
        <v>180.84700000000001</v>
      </c>
      <c r="K19" s="9">
        <v>240.179</v>
      </c>
      <c r="L19" s="9">
        <v>85.974999999999994</v>
      </c>
      <c r="M19" s="9">
        <v>34.622</v>
      </c>
      <c r="N19" s="9">
        <v>51.353000000000002</v>
      </c>
      <c r="O19" s="9">
        <v>335.05200000000002</v>
      </c>
      <c r="P19" s="9">
        <v>146.226</v>
      </c>
      <c r="Q19" s="9">
        <v>188.827</v>
      </c>
      <c r="R19" s="9">
        <v>4829.0730000000003</v>
      </c>
      <c r="S19" s="9">
        <v>2487.6329999999998</v>
      </c>
      <c r="T19" s="9">
        <v>2341.44</v>
      </c>
      <c r="U19" s="9">
        <v>1441.748</v>
      </c>
      <c r="V19" s="9">
        <v>583.05999999999995</v>
      </c>
      <c r="W19" s="9">
        <v>858.68799999999999</v>
      </c>
      <c r="X19" s="9">
        <v>203.78299999999999</v>
      </c>
      <c r="Y19" s="9">
        <v>76.900999999999996</v>
      </c>
      <c r="Z19" s="9">
        <v>126.88200000000001</v>
      </c>
      <c r="AA19" s="9">
        <v>4397.5780000000004</v>
      </c>
      <c r="AB19" s="9">
        <v>2089.6570000000002</v>
      </c>
      <c r="AC19" s="9">
        <v>2307.92</v>
      </c>
      <c r="AD19" s="9">
        <v>673.23</v>
      </c>
      <c r="AE19" s="9">
        <v>406.55700000000002</v>
      </c>
      <c r="AF19" s="9">
        <v>266.673</v>
      </c>
      <c r="AG19" s="9">
        <v>45.040999999999997</v>
      </c>
      <c r="AH19" s="9">
        <v>25.95</v>
      </c>
      <c r="AI19" s="9">
        <v>19.091000000000001</v>
      </c>
      <c r="AJ19" s="9">
        <v>36.277999999999999</v>
      </c>
      <c r="AK19" s="9">
        <v>19.413</v>
      </c>
      <c r="AL19" s="9">
        <v>16.864999999999998</v>
      </c>
      <c r="AM19" s="9">
        <v>7.2859999999999996</v>
      </c>
      <c r="AN19" s="9">
        <v>4.7880000000000003</v>
      </c>
      <c r="AO19" s="9">
        <v>2.4990000000000001</v>
      </c>
      <c r="AP19" s="9">
        <v>36.588999999999999</v>
      </c>
      <c r="AQ19" s="9">
        <v>20.611999999999998</v>
      </c>
      <c r="AR19" s="9">
        <v>15.976000000000001</v>
      </c>
      <c r="AS19" s="9">
        <v>34.905000000000001</v>
      </c>
      <c r="AT19" s="9">
        <v>19.413</v>
      </c>
      <c r="AU19" s="9">
        <v>15.492000000000001</v>
      </c>
      <c r="AV19" s="9">
        <v>51.731000000000002</v>
      </c>
      <c r="AW19" s="9">
        <v>31.341999999999999</v>
      </c>
      <c r="AX19" s="9">
        <v>20.388999999999999</v>
      </c>
      <c r="AY19" s="9">
        <v>621.49900000000002</v>
      </c>
      <c r="AZ19" s="9">
        <v>375.21499999999997</v>
      </c>
      <c r="BA19" s="9">
        <v>246.28399999999999</v>
      </c>
      <c r="BB19" s="9">
        <v>45.706000000000003</v>
      </c>
      <c r="BC19" s="9">
        <v>26.782</v>
      </c>
      <c r="BD19" s="9">
        <v>18.925000000000001</v>
      </c>
      <c r="BE19" s="9">
        <v>341.99900000000002</v>
      </c>
      <c r="BF19" s="9">
        <v>190.148</v>
      </c>
      <c r="BG19" s="9">
        <v>151.851</v>
      </c>
      <c r="BH19" s="9">
        <v>21.422000000000001</v>
      </c>
      <c r="BI19" s="9">
        <v>12.202</v>
      </c>
      <c r="BJ19" s="9">
        <v>9.2200000000000006</v>
      </c>
      <c r="BK19" s="9">
        <v>814.69299999999998</v>
      </c>
      <c r="BL19" s="9">
        <v>482.435</v>
      </c>
      <c r="BM19" s="9">
        <v>332.25799999999998</v>
      </c>
      <c r="BN19" s="9">
        <v>753.13400000000001</v>
      </c>
      <c r="BO19" s="9">
        <v>449.02800000000002</v>
      </c>
      <c r="BP19" s="9">
        <v>304.10500000000002</v>
      </c>
      <c r="BQ19" s="9">
        <v>634.91600000000005</v>
      </c>
      <c r="BR19" s="9">
        <v>383.33100000000002</v>
      </c>
      <c r="BS19" s="9">
        <v>251.58500000000001</v>
      </c>
      <c r="BT19" s="9">
        <v>234.48</v>
      </c>
      <c r="BU19" s="9">
        <v>131.226</v>
      </c>
      <c r="BV19" s="9">
        <v>103.254</v>
      </c>
      <c r="BW19" s="9">
        <v>155.89500000000001</v>
      </c>
      <c r="BX19" s="9">
        <v>84.481999999999999</v>
      </c>
      <c r="BY19" s="9">
        <v>71.412999999999997</v>
      </c>
      <c r="BZ19" s="9">
        <v>14.432</v>
      </c>
      <c r="CA19" s="9">
        <v>8.6029999999999998</v>
      </c>
      <c r="CB19" s="9">
        <v>5.8280000000000003</v>
      </c>
      <c r="CC19" s="9">
        <v>9.5909999999999993</v>
      </c>
      <c r="CD19" s="9">
        <v>5.8479999999999999</v>
      </c>
      <c r="CE19" s="9">
        <v>3.7429999999999999</v>
      </c>
      <c r="CF19" s="9">
        <v>3714.7570000000001</v>
      </c>
      <c r="CG19" s="9">
        <v>1677.2529999999999</v>
      </c>
      <c r="CH19" s="9">
        <v>2037.5039999999999</v>
      </c>
      <c r="CI19" s="9">
        <v>175.13800000000001</v>
      </c>
      <c r="CJ19" s="9">
        <v>85.501999999999995</v>
      </c>
      <c r="CK19" s="9">
        <v>89.635999999999996</v>
      </c>
      <c r="CL19" s="9">
        <v>35.277000000000001</v>
      </c>
      <c r="CM19" s="9">
        <v>20.062999999999999</v>
      </c>
      <c r="CN19" s="9">
        <v>15.212999999999999</v>
      </c>
      <c r="CO19" s="9">
        <v>157.67500000000001</v>
      </c>
      <c r="CP19" s="9">
        <v>75.992999999999995</v>
      </c>
      <c r="CQ19" s="9">
        <v>81.682000000000002</v>
      </c>
      <c r="CR19" s="9">
        <v>14.153</v>
      </c>
      <c r="CS19" s="9">
        <v>5.6760000000000002</v>
      </c>
      <c r="CT19" s="9">
        <v>8.4770000000000003</v>
      </c>
      <c r="CU19" s="9">
        <v>140.72399999999999</v>
      </c>
      <c r="CV19" s="9">
        <v>68.87</v>
      </c>
      <c r="CW19" s="9">
        <v>71.855000000000004</v>
      </c>
      <c r="CX19" s="9">
        <v>34.863</v>
      </c>
      <c r="CY19" s="9">
        <v>18.103999999999999</v>
      </c>
      <c r="CZ19" s="9">
        <v>16.759</v>
      </c>
      <c r="DA19" s="9">
        <v>19.408999999999999</v>
      </c>
      <c r="DB19" s="9">
        <v>10.51</v>
      </c>
      <c r="DC19" s="9">
        <v>8.8989999999999991</v>
      </c>
      <c r="DD19" s="9">
        <v>5.28</v>
      </c>
      <c r="DE19" s="9">
        <v>2.2890000000000001</v>
      </c>
      <c r="DF19" s="9">
        <v>2.9910000000000001</v>
      </c>
      <c r="DG19" s="9">
        <v>1220.2360000000001</v>
      </c>
      <c r="DH19" s="9">
        <v>652.84799999999996</v>
      </c>
      <c r="DI19" s="9">
        <v>567.38800000000003</v>
      </c>
      <c r="DJ19" s="9">
        <v>186.67400000000001</v>
      </c>
      <c r="DK19" s="9">
        <v>92.350999999999999</v>
      </c>
      <c r="DL19" s="9">
        <v>94.323999999999998</v>
      </c>
      <c r="DM19" s="9">
        <v>17.184999999999999</v>
      </c>
      <c r="DN19" s="9">
        <v>6.9820000000000002</v>
      </c>
      <c r="DO19" s="9">
        <v>10.202999999999999</v>
      </c>
      <c r="DP19" s="9">
        <v>169.49</v>
      </c>
      <c r="DQ19" s="9">
        <v>85.369</v>
      </c>
      <c r="DR19" s="9">
        <v>84.120999999999995</v>
      </c>
      <c r="DS19" s="9">
        <v>690.41499999999996</v>
      </c>
      <c r="DT19" s="9">
        <v>413.53800000000001</v>
      </c>
      <c r="DU19" s="9">
        <v>276.87599999999998</v>
      </c>
      <c r="DV19" s="9">
        <v>3707.163</v>
      </c>
      <c r="DW19" s="9">
        <v>1676.1189999999999</v>
      </c>
      <c r="DX19" s="9">
        <v>2031.0440000000001</v>
      </c>
      <c r="DY19" s="9">
        <v>149.78100000000001</v>
      </c>
      <c r="DZ19" s="9">
        <v>73.174999999999997</v>
      </c>
      <c r="EA19" s="9">
        <v>76.606999999999999</v>
      </c>
      <c r="EB19" s="9">
        <v>6670.201</v>
      </c>
      <c r="EC19" s="9">
        <v>3297.7130000000002</v>
      </c>
      <c r="ED19" s="9">
        <v>3372.4879999999998</v>
      </c>
      <c r="EE19" s="9">
        <v>4339.4629999999997</v>
      </c>
      <c r="EF19" s="9">
        <v>2272.7530000000002</v>
      </c>
      <c r="EG19" s="9">
        <v>2066.71</v>
      </c>
      <c r="EH19" s="9">
        <v>454.87400000000002</v>
      </c>
      <c r="EI19" s="9">
        <v>242.816</v>
      </c>
      <c r="EJ19" s="9">
        <v>212.05799999999999</v>
      </c>
      <c r="EK19" s="9">
        <v>261.41699999999997</v>
      </c>
      <c r="EL19" s="9">
        <v>110.41200000000001</v>
      </c>
      <c r="EM19" s="9">
        <v>151.005</v>
      </c>
      <c r="EN19" s="9">
        <v>130.78800000000001</v>
      </c>
      <c r="EO19" s="9">
        <v>59.241</v>
      </c>
      <c r="EP19" s="9">
        <v>71.546999999999997</v>
      </c>
      <c r="EQ19" s="9">
        <v>260.36099999999999</v>
      </c>
      <c r="ER19" s="9">
        <v>116.63500000000001</v>
      </c>
      <c r="ES19" s="9">
        <v>143.72499999999999</v>
      </c>
      <c r="ET19" s="9">
        <v>237.63300000000001</v>
      </c>
      <c r="EU19" s="9">
        <v>101.777</v>
      </c>
      <c r="EV19" s="9">
        <v>135.85599999999999</v>
      </c>
      <c r="EW19" s="9">
        <v>873.94500000000005</v>
      </c>
      <c r="EX19" s="9">
        <v>432.85</v>
      </c>
      <c r="EY19" s="9">
        <v>441.09500000000003</v>
      </c>
      <c r="EZ19" s="9">
        <v>3465.518</v>
      </c>
      <c r="FA19" s="9">
        <v>1839.902</v>
      </c>
      <c r="FB19" s="9">
        <v>1625.615</v>
      </c>
      <c r="FC19" s="9">
        <v>816.76499999999999</v>
      </c>
      <c r="FD19" s="9">
        <v>398.45800000000003</v>
      </c>
      <c r="FE19" s="9">
        <v>418.30599999999998</v>
      </c>
      <c r="FF19" s="9">
        <v>2807.8690000000001</v>
      </c>
      <c r="FG19" s="9">
        <v>1399.7059999999999</v>
      </c>
      <c r="FH19" s="9">
        <v>1408.163</v>
      </c>
      <c r="FI19" s="9">
        <v>283.14800000000002</v>
      </c>
      <c r="FJ19" s="9">
        <v>130.24199999999999</v>
      </c>
      <c r="FK19" s="9">
        <v>152.90600000000001</v>
      </c>
      <c r="FL19" s="9">
        <v>4622.8149999999996</v>
      </c>
      <c r="FM19" s="9">
        <v>2410.5909999999999</v>
      </c>
      <c r="FN19" s="9">
        <v>2212.2240000000002</v>
      </c>
      <c r="FO19" s="9">
        <v>4091.6120000000001</v>
      </c>
      <c r="FP19" s="9">
        <v>2151.4879999999998</v>
      </c>
      <c r="FQ19" s="9">
        <v>1940.124</v>
      </c>
      <c r="FR19" s="9">
        <v>3859.3069999999998</v>
      </c>
      <c r="FS19" s="9">
        <v>2042.848</v>
      </c>
      <c r="FT19" s="9">
        <v>1816.46</v>
      </c>
      <c r="FU19" s="9">
        <v>1119.5550000000001</v>
      </c>
      <c r="FV19" s="9">
        <v>545.28700000000003</v>
      </c>
      <c r="FW19" s="9">
        <v>574.26800000000003</v>
      </c>
      <c r="FX19" s="9">
        <v>679.721</v>
      </c>
      <c r="FY19" s="9">
        <v>345.61599999999999</v>
      </c>
      <c r="FZ19" s="9">
        <v>334.10500000000002</v>
      </c>
      <c r="GA19" s="9">
        <v>396.37</v>
      </c>
      <c r="GB19" s="9">
        <v>207.77799999999999</v>
      </c>
      <c r="GC19" s="9">
        <v>188.59200000000001</v>
      </c>
      <c r="GD19" s="9">
        <v>141.131</v>
      </c>
      <c r="GE19" s="9">
        <v>80.352999999999994</v>
      </c>
      <c r="GF19" s="9">
        <v>60.777999999999999</v>
      </c>
      <c r="GG19" s="9">
        <v>2189.607</v>
      </c>
      <c r="GH19" s="9">
        <v>944.60799999999995</v>
      </c>
      <c r="GI19" s="9">
        <v>1245</v>
      </c>
      <c r="GJ19" s="9">
        <v>364.16500000000002</v>
      </c>
      <c r="GK19" s="9">
        <v>144.88900000000001</v>
      </c>
      <c r="GL19" s="9">
        <v>219.27600000000001</v>
      </c>
      <c r="GM19" s="9">
        <v>99.962999999999994</v>
      </c>
      <c r="GN19" s="9">
        <v>45.838999999999999</v>
      </c>
      <c r="GO19" s="9">
        <v>54.125</v>
      </c>
      <c r="GP19" s="9">
        <v>304.00400000000002</v>
      </c>
      <c r="GQ19" s="9">
        <v>115.845</v>
      </c>
      <c r="GR19" s="9">
        <v>188.15899999999999</v>
      </c>
      <c r="GS19" s="9">
        <v>57.597999999999999</v>
      </c>
      <c r="GT19" s="9">
        <v>21.623000000000001</v>
      </c>
      <c r="GU19" s="9">
        <v>35.975000000000001</v>
      </c>
      <c r="GV19" s="9">
        <v>225.48599999999999</v>
      </c>
      <c r="GW19" s="9">
        <v>85.397999999999996</v>
      </c>
      <c r="GX19" s="9">
        <v>140.08799999999999</v>
      </c>
      <c r="GY19" s="9">
        <v>26.145</v>
      </c>
      <c r="GZ19" s="9">
        <v>13.212</v>
      </c>
      <c r="HA19" s="9">
        <v>12.933999999999999</v>
      </c>
      <c r="HB19" s="9">
        <v>61.405000000000001</v>
      </c>
      <c r="HC19" s="9">
        <v>29.044</v>
      </c>
      <c r="HD19" s="9">
        <v>32.36</v>
      </c>
      <c r="HE19" s="9">
        <v>74.475999999999999</v>
      </c>
      <c r="HF19" s="9">
        <v>8.4529999999999994</v>
      </c>
      <c r="HG19" s="9">
        <v>66.022999999999996</v>
      </c>
      <c r="HH19" s="9">
        <v>870.77599999999995</v>
      </c>
      <c r="HI19" s="9">
        <v>393.40699999999998</v>
      </c>
      <c r="HJ19" s="9">
        <v>477.36900000000003</v>
      </c>
      <c r="HK19" s="9">
        <v>506.53899999999999</v>
      </c>
      <c r="HL19" s="9">
        <v>225.24199999999999</v>
      </c>
      <c r="HM19" s="9">
        <v>281.29700000000003</v>
      </c>
      <c r="HN19" s="9">
        <v>86.716999999999999</v>
      </c>
      <c r="HO19" s="9">
        <v>35.554000000000002</v>
      </c>
      <c r="HP19" s="9">
        <v>51.162999999999997</v>
      </c>
      <c r="HQ19" s="9">
        <v>419.822</v>
      </c>
      <c r="HR19" s="9">
        <v>189.68799999999999</v>
      </c>
      <c r="HS19" s="9">
        <v>230.13399999999999</v>
      </c>
      <c r="HT19" s="9">
        <v>4426.18</v>
      </c>
      <c r="HU19" s="9">
        <v>2308.3069999999998</v>
      </c>
      <c r="HV19" s="9">
        <v>2117.873</v>
      </c>
      <c r="HW19" s="9">
        <v>2244.0210000000002</v>
      </c>
      <c r="HX19" s="9">
        <v>989.40599999999995</v>
      </c>
      <c r="HY19" s="9">
        <v>1254.615</v>
      </c>
      <c r="HZ19" s="9">
        <v>285.96600000000001</v>
      </c>
      <c r="IA19" s="9">
        <v>112.639</v>
      </c>
      <c r="IB19" s="9">
        <v>173.327</v>
      </c>
      <c r="IC19" s="9">
        <v>5467.7250000000004</v>
      </c>
      <c r="ID19" s="9">
        <v>2688.02</v>
      </c>
      <c r="IE19" s="9">
        <v>2779.7049999999999</v>
      </c>
      <c r="IF19" s="9">
        <v>3555.107</v>
      </c>
      <c r="IG19" s="9">
        <v>1872.84</v>
      </c>
      <c r="IH19" s="9">
        <v>1682.2670000000001</v>
      </c>
      <c r="II19" s="9">
        <v>380.48399999999998</v>
      </c>
      <c r="IJ19" s="9">
        <v>211.54</v>
      </c>
      <c r="IK19" s="9">
        <v>168.94499999999999</v>
      </c>
      <c r="IL19" s="9">
        <v>215.16900000000001</v>
      </c>
      <c r="IM19" s="9">
        <v>90.950999999999993</v>
      </c>
      <c r="IN19" s="9">
        <v>124.218</v>
      </c>
      <c r="IO19" s="9">
        <v>98.031999999999996</v>
      </c>
      <c r="IP19" s="9">
        <v>45.533000000000001</v>
      </c>
      <c r="IQ19" s="9">
        <v>52.499000000000002</v>
      </c>
    </row>
  </sheetData>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IQ19"/>
  <sheetViews>
    <sheetView workbookViewId="0">
      <pane xSplit="1" ySplit="10" topLeftCell="B11" activePane="bottomRight" state="frozen"/>
      <selection pane="topRight" activeCell="B1" sqref="B1"/>
      <selection pane="bottomLeft" activeCell="A11" sqref="A11"/>
      <selection pane="bottomRight" activeCell="B11" sqref="B11"/>
    </sheetView>
  </sheetViews>
  <sheetFormatPr defaultColWidth="14.7109375" defaultRowHeight="11.25"/>
  <cols>
    <col min="1" max="16384" width="14.7109375" style="1"/>
  </cols>
  <sheetData>
    <row r="1" spans="1:251" s="2" customFormat="1" ht="99.95" customHeight="1">
      <c r="B1" s="3" t="s">
        <v>1512</v>
      </c>
      <c r="C1" s="3" t="s">
        <v>1513</v>
      </c>
      <c r="D1" s="3" t="s">
        <v>1514</v>
      </c>
      <c r="E1" s="3" t="s">
        <v>1515</v>
      </c>
      <c r="F1" s="3" t="s">
        <v>1516</v>
      </c>
      <c r="G1" s="3" t="s">
        <v>1517</v>
      </c>
      <c r="H1" s="3" t="s">
        <v>1518</v>
      </c>
      <c r="I1" s="3" t="s">
        <v>1519</v>
      </c>
      <c r="J1" s="3" t="s">
        <v>1520</v>
      </c>
      <c r="K1" s="3" t="s">
        <v>1521</v>
      </c>
      <c r="L1" s="3" t="s">
        <v>1522</v>
      </c>
      <c r="M1" s="3" t="s">
        <v>1523</v>
      </c>
      <c r="N1" s="3" t="s">
        <v>1524</v>
      </c>
      <c r="O1" s="3" t="s">
        <v>1525</v>
      </c>
      <c r="P1" s="3" t="s">
        <v>1526</v>
      </c>
      <c r="Q1" s="3" t="s">
        <v>1527</v>
      </c>
      <c r="R1" s="3" t="s">
        <v>1528</v>
      </c>
      <c r="S1" s="3" t="s">
        <v>1529</v>
      </c>
      <c r="T1" s="3" t="s">
        <v>1530</v>
      </c>
      <c r="U1" s="3" t="s">
        <v>1531</v>
      </c>
      <c r="V1" s="3" t="s">
        <v>1532</v>
      </c>
      <c r="W1" s="3" t="s">
        <v>1533</v>
      </c>
      <c r="X1" s="3" t="s">
        <v>1534</v>
      </c>
      <c r="Y1" s="3" t="s">
        <v>1535</v>
      </c>
      <c r="Z1" s="3" t="s">
        <v>1536</v>
      </c>
      <c r="AA1" s="3" t="s">
        <v>1537</v>
      </c>
      <c r="AB1" s="3" t="s">
        <v>1538</v>
      </c>
      <c r="AC1" s="3" t="s">
        <v>1539</v>
      </c>
      <c r="AD1" s="3" t="s">
        <v>1540</v>
      </c>
      <c r="AE1" s="3" t="s">
        <v>1541</v>
      </c>
      <c r="AF1" s="3" t="s">
        <v>1542</v>
      </c>
      <c r="AG1" s="3" t="s">
        <v>1543</v>
      </c>
      <c r="AH1" s="3" t="s">
        <v>1544</v>
      </c>
      <c r="AI1" s="3" t="s">
        <v>1545</v>
      </c>
      <c r="AJ1" s="3" t="s">
        <v>1546</v>
      </c>
      <c r="AK1" s="3" t="s">
        <v>1547</v>
      </c>
      <c r="AL1" s="3" t="s">
        <v>1548</v>
      </c>
      <c r="AM1" s="3" t="s">
        <v>1549</v>
      </c>
      <c r="AN1" s="3" t="s">
        <v>1550</v>
      </c>
      <c r="AO1" s="3" t="s">
        <v>1551</v>
      </c>
      <c r="AP1" s="3" t="s">
        <v>1552</v>
      </c>
      <c r="AQ1" s="3" t="s">
        <v>1553</v>
      </c>
      <c r="AR1" s="3" t="s">
        <v>1554</v>
      </c>
      <c r="AS1" s="3" t="s">
        <v>1555</v>
      </c>
      <c r="AT1" s="3" t="s">
        <v>1556</v>
      </c>
      <c r="AU1" s="3" t="s">
        <v>1557</v>
      </c>
      <c r="AV1" s="3" t="s">
        <v>1558</v>
      </c>
      <c r="AW1" s="3" t="s">
        <v>1559</v>
      </c>
      <c r="AX1" s="3" t="s">
        <v>1560</v>
      </c>
      <c r="AY1" s="3" t="s">
        <v>1561</v>
      </c>
      <c r="AZ1" s="3" t="s">
        <v>1562</v>
      </c>
      <c r="BA1" s="3" t="s">
        <v>1563</v>
      </c>
      <c r="BB1" s="3" t="s">
        <v>1564</v>
      </c>
      <c r="BC1" s="3" t="s">
        <v>1565</v>
      </c>
      <c r="BD1" s="3" t="s">
        <v>1566</v>
      </c>
      <c r="BE1" s="3" t="s">
        <v>1567</v>
      </c>
      <c r="BF1" s="3" t="s">
        <v>1568</v>
      </c>
      <c r="BG1" s="3" t="s">
        <v>1569</v>
      </c>
      <c r="BH1" s="3" t="s">
        <v>1570</v>
      </c>
      <c r="BI1" s="3" t="s">
        <v>1571</v>
      </c>
      <c r="BJ1" s="3" t="s">
        <v>1572</v>
      </c>
      <c r="BK1" s="3" t="s">
        <v>1573</v>
      </c>
      <c r="BL1" s="3" t="s">
        <v>1574</v>
      </c>
      <c r="BM1" s="3" t="s">
        <v>1575</v>
      </c>
      <c r="BN1" s="3" t="s">
        <v>1576</v>
      </c>
      <c r="BO1" s="3" t="s">
        <v>1577</v>
      </c>
      <c r="BP1" s="3" t="s">
        <v>1578</v>
      </c>
      <c r="BQ1" s="3" t="s">
        <v>1579</v>
      </c>
      <c r="BR1" s="3" t="s">
        <v>1580</v>
      </c>
      <c r="BS1" s="3" t="s">
        <v>1581</v>
      </c>
      <c r="BT1" s="3" t="s">
        <v>1582</v>
      </c>
      <c r="BU1" s="3" t="s">
        <v>1583</v>
      </c>
      <c r="BV1" s="3" t="s">
        <v>1584</v>
      </c>
      <c r="BW1" s="3" t="s">
        <v>1585</v>
      </c>
      <c r="BX1" s="3" t="s">
        <v>1586</v>
      </c>
      <c r="BY1" s="3" t="s">
        <v>1587</v>
      </c>
      <c r="BZ1" s="3" t="s">
        <v>1588</v>
      </c>
      <c r="CA1" s="3" t="s">
        <v>1589</v>
      </c>
      <c r="CB1" s="3" t="s">
        <v>1590</v>
      </c>
      <c r="CC1" s="3" t="s">
        <v>1591</v>
      </c>
      <c r="CD1" s="3" t="s">
        <v>1592</v>
      </c>
      <c r="CE1" s="3" t="s">
        <v>1593</v>
      </c>
      <c r="CF1" s="3" t="s">
        <v>1594</v>
      </c>
      <c r="CG1" s="3" t="s">
        <v>1595</v>
      </c>
      <c r="CH1" s="3" t="s">
        <v>1596</v>
      </c>
      <c r="CI1" s="3" t="s">
        <v>1597</v>
      </c>
      <c r="CJ1" s="3" t="s">
        <v>1598</v>
      </c>
      <c r="CK1" s="3" t="s">
        <v>1599</v>
      </c>
      <c r="CL1" s="3" t="s">
        <v>1600</v>
      </c>
      <c r="CM1" s="3" t="s">
        <v>1601</v>
      </c>
      <c r="CN1" s="3" t="s">
        <v>1602</v>
      </c>
      <c r="CO1" s="3" t="s">
        <v>1603</v>
      </c>
      <c r="CP1" s="3" t="s">
        <v>1604</v>
      </c>
      <c r="CQ1" s="3" t="s">
        <v>1605</v>
      </c>
      <c r="CR1" s="3" t="s">
        <v>1606</v>
      </c>
      <c r="CS1" s="3" t="s">
        <v>1607</v>
      </c>
      <c r="CT1" s="3" t="s">
        <v>1608</v>
      </c>
      <c r="CU1" s="3" t="s">
        <v>1609</v>
      </c>
      <c r="CV1" s="3" t="s">
        <v>1610</v>
      </c>
      <c r="CW1" s="3" t="s">
        <v>1611</v>
      </c>
      <c r="CX1" s="3" t="s">
        <v>1612</v>
      </c>
      <c r="CY1" s="3" t="s">
        <v>1613</v>
      </c>
      <c r="CZ1" s="3" t="s">
        <v>1614</v>
      </c>
      <c r="DA1" s="3" t="s">
        <v>1615</v>
      </c>
      <c r="DB1" s="3" t="s">
        <v>1616</v>
      </c>
      <c r="DC1" s="3" t="s">
        <v>1617</v>
      </c>
      <c r="DD1" s="3" t="s">
        <v>1618</v>
      </c>
      <c r="DE1" s="3" t="s">
        <v>1619</v>
      </c>
      <c r="DF1" s="3" t="s">
        <v>1620</v>
      </c>
      <c r="DG1" s="3" t="s">
        <v>1621</v>
      </c>
      <c r="DH1" s="3" t="s">
        <v>1622</v>
      </c>
      <c r="DI1" s="3" t="s">
        <v>1623</v>
      </c>
      <c r="DJ1" s="3" t="s">
        <v>1624</v>
      </c>
      <c r="DK1" s="3" t="s">
        <v>1625</v>
      </c>
      <c r="DL1" s="3" t="s">
        <v>1626</v>
      </c>
      <c r="DM1" s="3" t="s">
        <v>1627</v>
      </c>
      <c r="DN1" s="3" t="s">
        <v>1628</v>
      </c>
      <c r="DO1" s="3" t="s">
        <v>1629</v>
      </c>
      <c r="DP1" s="3" t="s">
        <v>1630</v>
      </c>
      <c r="DQ1" s="3" t="s">
        <v>1631</v>
      </c>
      <c r="DR1" s="3" t="s">
        <v>1632</v>
      </c>
      <c r="DS1" s="3" t="s">
        <v>1633</v>
      </c>
      <c r="DT1" s="3" t="s">
        <v>1634</v>
      </c>
      <c r="DU1" s="3" t="s">
        <v>1635</v>
      </c>
      <c r="DV1" s="3" t="s">
        <v>1636</v>
      </c>
      <c r="DW1" s="3" t="s">
        <v>1637</v>
      </c>
      <c r="DX1" s="3" t="s">
        <v>1638</v>
      </c>
      <c r="DY1" s="3" t="s">
        <v>1639</v>
      </c>
      <c r="DZ1" s="3" t="s">
        <v>1640</v>
      </c>
      <c r="EA1" s="3" t="s">
        <v>1641</v>
      </c>
      <c r="EB1" s="3" t="s">
        <v>1642</v>
      </c>
      <c r="EC1" s="3" t="s">
        <v>1643</v>
      </c>
      <c r="ED1" s="3" t="s">
        <v>1644</v>
      </c>
      <c r="EE1" s="3" t="s">
        <v>1645</v>
      </c>
      <c r="EF1" s="3" t="s">
        <v>1646</v>
      </c>
      <c r="EG1" s="3" t="s">
        <v>1647</v>
      </c>
      <c r="EH1" s="3" t="s">
        <v>1648</v>
      </c>
      <c r="EI1" s="3" t="s">
        <v>1649</v>
      </c>
      <c r="EJ1" s="3" t="s">
        <v>1650</v>
      </c>
      <c r="EK1" s="3" t="s">
        <v>1651</v>
      </c>
      <c r="EL1" s="3" t="s">
        <v>1652</v>
      </c>
      <c r="EM1" s="3" t="s">
        <v>1653</v>
      </c>
      <c r="EN1" s="3" t="s">
        <v>1654</v>
      </c>
      <c r="EO1" s="3" t="s">
        <v>1655</v>
      </c>
      <c r="EP1" s="3" t="s">
        <v>1656</v>
      </c>
      <c r="EQ1" s="3" t="s">
        <v>1657</v>
      </c>
      <c r="ER1" s="3" t="s">
        <v>1658</v>
      </c>
      <c r="ES1" s="3" t="s">
        <v>1659</v>
      </c>
      <c r="ET1" s="3" t="s">
        <v>1660</v>
      </c>
      <c r="EU1" s="3" t="s">
        <v>1661</v>
      </c>
      <c r="EV1" s="3" t="s">
        <v>1662</v>
      </c>
      <c r="EW1" s="3" t="s">
        <v>1663</v>
      </c>
      <c r="EX1" s="3" t="s">
        <v>1664</v>
      </c>
      <c r="EY1" s="3" t="s">
        <v>1665</v>
      </c>
      <c r="EZ1" s="3" t="s">
        <v>1666</v>
      </c>
      <c r="FA1" s="3" t="s">
        <v>1667</v>
      </c>
      <c r="FB1" s="3" t="s">
        <v>1668</v>
      </c>
      <c r="FC1" s="3" t="s">
        <v>1669</v>
      </c>
      <c r="FD1" s="3" t="s">
        <v>1670</v>
      </c>
      <c r="FE1" s="3" t="s">
        <v>1671</v>
      </c>
      <c r="FF1" s="3" t="s">
        <v>1672</v>
      </c>
      <c r="FG1" s="3" t="s">
        <v>1673</v>
      </c>
      <c r="FH1" s="3" t="s">
        <v>1674</v>
      </c>
      <c r="FI1" s="3" t="s">
        <v>1675</v>
      </c>
      <c r="FJ1" s="3" t="s">
        <v>1676</v>
      </c>
      <c r="FK1" s="3" t="s">
        <v>1677</v>
      </c>
      <c r="FL1" s="3" t="s">
        <v>1678</v>
      </c>
      <c r="FM1" s="3" t="s">
        <v>1679</v>
      </c>
      <c r="FN1" s="3" t="s">
        <v>1680</v>
      </c>
      <c r="FO1" s="3" t="s">
        <v>1681</v>
      </c>
      <c r="FP1" s="3" t="s">
        <v>1682</v>
      </c>
      <c r="FQ1" s="3" t="s">
        <v>1683</v>
      </c>
      <c r="FR1" s="3" t="s">
        <v>1684</v>
      </c>
      <c r="FS1" s="3" t="s">
        <v>1685</v>
      </c>
      <c r="FT1" s="3" t="s">
        <v>1686</v>
      </c>
      <c r="FU1" s="3" t="s">
        <v>1687</v>
      </c>
      <c r="FV1" s="3" t="s">
        <v>1688</v>
      </c>
      <c r="FW1" s="3" t="s">
        <v>1689</v>
      </c>
      <c r="FX1" s="3" t="s">
        <v>1690</v>
      </c>
      <c r="FY1" s="3" t="s">
        <v>1691</v>
      </c>
      <c r="FZ1" s="3" t="s">
        <v>1692</v>
      </c>
      <c r="GA1" s="3" t="s">
        <v>1693</v>
      </c>
      <c r="GB1" s="3" t="s">
        <v>1694</v>
      </c>
      <c r="GC1" s="3" t="s">
        <v>1695</v>
      </c>
      <c r="GD1" s="3" t="s">
        <v>1696</v>
      </c>
      <c r="GE1" s="3" t="s">
        <v>1697</v>
      </c>
      <c r="GF1" s="3" t="s">
        <v>1698</v>
      </c>
      <c r="GG1" s="3" t="s">
        <v>1699</v>
      </c>
      <c r="GH1" s="3" t="s">
        <v>1700</v>
      </c>
      <c r="GI1" s="3" t="s">
        <v>1701</v>
      </c>
      <c r="GJ1" s="3" t="s">
        <v>1702</v>
      </c>
      <c r="GK1" s="3" t="s">
        <v>1703</v>
      </c>
      <c r="GL1" s="3" t="s">
        <v>1704</v>
      </c>
      <c r="GM1" s="3" t="s">
        <v>1705</v>
      </c>
      <c r="GN1" s="3" t="s">
        <v>1706</v>
      </c>
      <c r="GO1" s="3" t="s">
        <v>1707</v>
      </c>
      <c r="GP1" s="3" t="s">
        <v>1708</v>
      </c>
      <c r="GQ1" s="3" t="s">
        <v>1709</v>
      </c>
      <c r="GR1" s="3" t="s">
        <v>1710</v>
      </c>
      <c r="GS1" s="3" t="s">
        <v>1711</v>
      </c>
      <c r="GT1" s="3" t="s">
        <v>1712</v>
      </c>
      <c r="GU1" s="3" t="s">
        <v>1713</v>
      </c>
      <c r="GV1" s="3" t="s">
        <v>1714</v>
      </c>
      <c r="GW1" s="3" t="s">
        <v>1715</v>
      </c>
      <c r="GX1" s="3" t="s">
        <v>1716</v>
      </c>
      <c r="GY1" s="3" t="s">
        <v>1717</v>
      </c>
      <c r="GZ1" s="3" t="s">
        <v>1718</v>
      </c>
      <c r="HA1" s="3" t="s">
        <v>1719</v>
      </c>
      <c r="HB1" s="3" t="s">
        <v>1720</v>
      </c>
      <c r="HC1" s="3" t="s">
        <v>1721</v>
      </c>
      <c r="HD1" s="3" t="s">
        <v>1722</v>
      </c>
      <c r="HE1" s="3" t="s">
        <v>1723</v>
      </c>
      <c r="HF1" s="3" t="s">
        <v>1724</v>
      </c>
      <c r="HG1" s="3" t="s">
        <v>1725</v>
      </c>
      <c r="HH1" s="3" t="s">
        <v>1726</v>
      </c>
      <c r="HI1" s="3" t="s">
        <v>1727</v>
      </c>
      <c r="HJ1" s="3" t="s">
        <v>1728</v>
      </c>
      <c r="HK1" s="3" t="s">
        <v>1729</v>
      </c>
      <c r="HL1" s="3" t="s">
        <v>1730</v>
      </c>
      <c r="HM1" s="3" t="s">
        <v>1731</v>
      </c>
      <c r="HN1" s="3" t="s">
        <v>1732</v>
      </c>
      <c r="HO1" s="3" t="s">
        <v>1733</v>
      </c>
      <c r="HP1" s="3" t="s">
        <v>1734</v>
      </c>
      <c r="HQ1" s="3" t="s">
        <v>1735</v>
      </c>
      <c r="HR1" s="3" t="s">
        <v>1736</v>
      </c>
      <c r="HS1" s="3" t="s">
        <v>1737</v>
      </c>
      <c r="HT1" s="3" t="s">
        <v>1738</v>
      </c>
      <c r="HU1" s="3" t="s">
        <v>1739</v>
      </c>
      <c r="HV1" s="3" t="s">
        <v>1740</v>
      </c>
      <c r="HW1" s="3" t="s">
        <v>1741</v>
      </c>
      <c r="HX1" s="3" t="s">
        <v>1742</v>
      </c>
      <c r="HY1" s="3" t="s">
        <v>1743</v>
      </c>
      <c r="HZ1" s="3" t="s">
        <v>1744</v>
      </c>
      <c r="IA1" s="3" t="s">
        <v>1745</v>
      </c>
      <c r="IB1" s="3" t="s">
        <v>1746</v>
      </c>
      <c r="IC1" s="3" t="s">
        <v>1747</v>
      </c>
      <c r="ID1" s="3" t="s">
        <v>1748</v>
      </c>
      <c r="IE1" s="3" t="s">
        <v>1749</v>
      </c>
      <c r="IF1" s="3" t="s">
        <v>1750</v>
      </c>
      <c r="IG1" s="3" t="s">
        <v>1751</v>
      </c>
      <c r="IH1" s="3" t="s">
        <v>1752</v>
      </c>
      <c r="II1" s="3" t="s">
        <v>1753</v>
      </c>
      <c r="IJ1" s="3" t="s">
        <v>1754</v>
      </c>
      <c r="IK1" s="3" t="s">
        <v>1755</v>
      </c>
      <c r="IL1" s="3" t="s">
        <v>1756</v>
      </c>
      <c r="IM1" s="3" t="s">
        <v>1757</v>
      </c>
      <c r="IN1" s="3" t="s">
        <v>1758</v>
      </c>
      <c r="IO1" s="3" t="s">
        <v>1759</v>
      </c>
      <c r="IP1" s="3" t="s">
        <v>1760</v>
      </c>
      <c r="IQ1" s="3" t="s">
        <v>1761</v>
      </c>
    </row>
    <row r="2" spans="1:251">
      <c r="A2" s="4" t="s">
        <v>250</v>
      </c>
      <c r="B2" s="7" t="s">
        <v>259</v>
      </c>
      <c r="C2" s="7" t="s">
        <v>259</v>
      </c>
      <c r="D2" s="7" t="s">
        <v>259</v>
      </c>
      <c r="E2" s="7" t="s">
        <v>259</v>
      </c>
      <c r="F2" s="7" t="s">
        <v>259</v>
      </c>
      <c r="G2" s="7" t="s">
        <v>259</v>
      </c>
      <c r="H2" s="7" t="s">
        <v>259</v>
      </c>
      <c r="I2" s="7" t="s">
        <v>259</v>
      </c>
      <c r="J2" s="7" t="s">
        <v>259</v>
      </c>
      <c r="K2" s="7" t="s">
        <v>259</v>
      </c>
      <c r="L2" s="7" t="s">
        <v>259</v>
      </c>
      <c r="M2" s="7" t="s">
        <v>259</v>
      </c>
      <c r="N2" s="7" t="s">
        <v>259</v>
      </c>
      <c r="O2" s="7" t="s">
        <v>259</v>
      </c>
      <c r="P2" s="7" t="s">
        <v>259</v>
      </c>
      <c r="Q2" s="7" t="s">
        <v>259</v>
      </c>
      <c r="R2" s="7" t="s">
        <v>259</v>
      </c>
      <c r="S2" s="7" t="s">
        <v>259</v>
      </c>
      <c r="T2" s="7" t="s">
        <v>259</v>
      </c>
      <c r="U2" s="7" t="s">
        <v>259</v>
      </c>
      <c r="V2" s="7" t="s">
        <v>259</v>
      </c>
      <c r="W2" s="7" t="s">
        <v>259</v>
      </c>
      <c r="X2" s="7" t="s">
        <v>259</v>
      </c>
      <c r="Y2" s="7" t="s">
        <v>259</v>
      </c>
      <c r="Z2" s="7" t="s">
        <v>259</v>
      </c>
      <c r="AA2" s="7" t="s">
        <v>259</v>
      </c>
      <c r="AB2" s="7" t="s">
        <v>259</v>
      </c>
      <c r="AC2" s="7" t="s">
        <v>259</v>
      </c>
      <c r="AD2" s="7" t="s">
        <v>259</v>
      </c>
      <c r="AE2" s="7" t="s">
        <v>259</v>
      </c>
      <c r="AF2" s="7" t="s">
        <v>259</v>
      </c>
      <c r="AG2" s="7" t="s">
        <v>259</v>
      </c>
      <c r="AH2" s="7" t="s">
        <v>259</v>
      </c>
      <c r="AI2" s="7" t="s">
        <v>259</v>
      </c>
      <c r="AJ2" s="7" t="s">
        <v>259</v>
      </c>
      <c r="AK2" s="7" t="s">
        <v>259</v>
      </c>
      <c r="AL2" s="7" t="s">
        <v>259</v>
      </c>
      <c r="AM2" s="7" t="s">
        <v>259</v>
      </c>
      <c r="AN2" s="7" t="s">
        <v>259</v>
      </c>
      <c r="AO2" s="7" t="s">
        <v>259</v>
      </c>
      <c r="AP2" s="7" t="s">
        <v>259</v>
      </c>
      <c r="AQ2" s="7" t="s">
        <v>259</v>
      </c>
      <c r="AR2" s="7" t="s">
        <v>259</v>
      </c>
      <c r="AS2" s="7" t="s">
        <v>259</v>
      </c>
      <c r="AT2" s="7" t="s">
        <v>259</v>
      </c>
      <c r="AU2" s="7" t="s">
        <v>259</v>
      </c>
      <c r="AV2" s="7" t="s">
        <v>259</v>
      </c>
      <c r="AW2" s="7" t="s">
        <v>259</v>
      </c>
      <c r="AX2" s="7" t="s">
        <v>259</v>
      </c>
      <c r="AY2" s="7" t="s">
        <v>259</v>
      </c>
      <c r="AZ2" s="7" t="s">
        <v>259</v>
      </c>
      <c r="BA2" s="7" t="s">
        <v>259</v>
      </c>
      <c r="BB2" s="7" t="s">
        <v>259</v>
      </c>
      <c r="BC2" s="7" t="s">
        <v>259</v>
      </c>
      <c r="BD2" s="7" t="s">
        <v>259</v>
      </c>
      <c r="BE2" s="7" t="s">
        <v>259</v>
      </c>
      <c r="BF2" s="7" t="s">
        <v>259</v>
      </c>
      <c r="BG2" s="7" t="s">
        <v>259</v>
      </c>
      <c r="BH2" s="7" t="s">
        <v>259</v>
      </c>
      <c r="BI2" s="7" t="s">
        <v>259</v>
      </c>
      <c r="BJ2" s="7" t="s">
        <v>259</v>
      </c>
      <c r="BK2" s="7" t="s">
        <v>259</v>
      </c>
      <c r="BL2" s="7" t="s">
        <v>259</v>
      </c>
      <c r="BM2" s="7" t="s">
        <v>259</v>
      </c>
      <c r="BN2" s="7" t="s">
        <v>259</v>
      </c>
      <c r="BO2" s="7" t="s">
        <v>259</v>
      </c>
      <c r="BP2" s="7" t="s">
        <v>259</v>
      </c>
      <c r="BQ2" s="7" t="s">
        <v>259</v>
      </c>
      <c r="BR2" s="7" t="s">
        <v>259</v>
      </c>
      <c r="BS2" s="7" t="s">
        <v>259</v>
      </c>
      <c r="BT2" s="7" t="s">
        <v>259</v>
      </c>
      <c r="BU2" s="7" t="s">
        <v>259</v>
      </c>
      <c r="BV2" s="7" t="s">
        <v>259</v>
      </c>
      <c r="BW2" s="7" t="s">
        <v>259</v>
      </c>
      <c r="BX2" s="7" t="s">
        <v>259</v>
      </c>
      <c r="BY2" s="7" t="s">
        <v>259</v>
      </c>
      <c r="BZ2" s="7" t="s">
        <v>259</v>
      </c>
      <c r="CA2" s="7" t="s">
        <v>259</v>
      </c>
      <c r="CB2" s="7" t="s">
        <v>259</v>
      </c>
      <c r="CC2" s="7" t="s">
        <v>259</v>
      </c>
      <c r="CD2" s="7" t="s">
        <v>259</v>
      </c>
      <c r="CE2" s="7" t="s">
        <v>259</v>
      </c>
      <c r="CF2" s="7" t="s">
        <v>259</v>
      </c>
      <c r="CG2" s="7" t="s">
        <v>259</v>
      </c>
      <c r="CH2" s="7" t="s">
        <v>259</v>
      </c>
      <c r="CI2" s="7" t="s">
        <v>259</v>
      </c>
      <c r="CJ2" s="7" t="s">
        <v>259</v>
      </c>
      <c r="CK2" s="7" t="s">
        <v>259</v>
      </c>
      <c r="CL2" s="7" t="s">
        <v>259</v>
      </c>
      <c r="CM2" s="7" t="s">
        <v>259</v>
      </c>
      <c r="CN2" s="7" t="s">
        <v>259</v>
      </c>
      <c r="CO2" s="7" t="s">
        <v>259</v>
      </c>
      <c r="CP2" s="7" t="s">
        <v>259</v>
      </c>
      <c r="CQ2" s="7" t="s">
        <v>259</v>
      </c>
      <c r="CR2" s="7" t="s">
        <v>259</v>
      </c>
      <c r="CS2" s="7" t="s">
        <v>259</v>
      </c>
      <c r="CT2" s="7" t="s">
        <v>259</v>
      </c>
      <c r="CU2" s="7" t="s">
        <v>259</v>
      </c>
      <c r="CV2" s="7" t="s">
        <v>259</v>
      </c>
      <c r="CW2" s="7" t="s">
        <v>259</v>
      </c>
      <c r="CX2" s="7" t="s">
        <v>259</v>
      </c>
      <c r="CY2" s="7" t="s">
        <v>259</v>
      </c>
      <c r="CZ2" s="7" t="s">
        <v>259</v>
      </c>
      <c r="DA2" s="7" t="s">
        <v>259</v>
      </c>
      <c r="DB2" s="7" t="s">
        <v>259</v>
      </c>
      <c r="DC2" s="7" t="s">
        <v>259</v>
      </c>
      <c r="DD2" s="7" t="s">
        <v>259</v>
      </c>
      <c r="DE2" s="7" t="s">
        <v>259</v>
      </c>
      <c r="DF2" s="7" t="s">
        <v>259</v>
      </c>
      <c r="DG2" s="7" t="s">
        <v>259</v>
      </c>
      <c r="DH2" s="7" t="s">
        <v>259</v>
      </c>
      <c r="DI2" s="7" t="s">
        <v>259</v>
      </c>
      <c r="DJ2" s="7" t="s">
        <v>259</v>
      </c>
      <c r="DK2" s="7" t="s">
        <v>259</v>
      </c>
      <c r="DL2" s="7" t="s">
        <v>259</v>
      </c>
      <c r="DM2" s="7" t="s">
        <v>259</v>
      </c>
      <c r="DN2" s="7" t="s">
        <v>259</v>
      </c>
      <c r="DO2" s="7" t="s">
        <v>259</v>
      </c>
      <c r="DP2" s="7" t="s">
        <v>259</v>
      </c>
      <c r="DQ2" s="7" t="s">
        <v>259</v>
      </c>
      <c r="DR2" s="7" t="s">
        <v>259</v>
      </c>
      <c r="DS2" s="7" t="s">
        <v>259</v>
      </c>
      <c r="DT2" s="7" t="s">
        <v>259</v>
      </c>
      <c r="DU2" s="7" t="s">
        <v>259</v>
      </c>
      <c r="DV2" s="7" t="s">
        <v>259</v>
      </c>
      <c r="DW2" s="7" t="s">
        <v>259</v>
      </c>
      <c r="DX2" s="7" t="s">
        <v>259</v>
      </c>
      <c r="DY2" s="7" t="s">
        <v>259</v>
      </c>
      <c r="DZ2" s="7" t="s">
        <v>259</v>
      </c>
      <c r="EA2" s="7" t="s">
        <v>259</v>
      </c>
      <c r="EB2" s="7" t="s">
        <v>259</v>
      </c>
      <c r="EC2" s="7" t="s">
        <v>259</v>
      </c>
      <c r="ED2" s="7" t="s">
        <v>259</v>
      </c>
      <c r="EE2" s="7" t="s">
        <v>259</v>
      </c>
      <c r="EF2" s="7" t="s">
        <v>259</v>
      </c>
      <c r="EG2" s="7" t="s">
        <v>259</v>
      </c>
      <c r="EH2" s="7" t="s">
        <v>259</v>
      </c>
      <c r="EI2" s="7" t="s">
        <v>259</v>
      </c>
      <c r="EJ2" s="7" t="s">
        <v>259</v>
      </c>
      <c r="EK2" s="7" t="s">
        <v>259</v>
      </c>
      <c r="EL2" s="7" t="s">
        <v>259</v>
      </c>
      <c r="EM2" s="7" t="s">
        <v>259</v>
      </c>
      <c r="EN2" s="7" t="s">
        <v>259</v>
      </c>
      <c r="EO2" s="7" t="s">
        <v>259</v>
      </c>
      <c r="EP2" s="7" t="s">
        <v>259</v>
      </c>
      <c r="EQ2" s="7" t="s">
        <v>259</v>
      </c>
      <c r="ER2" s="7" t="s">
        <v>259</v>
      </c>
      <c r="ES2" s="7" t="s">
        <v>259</v>
      </c>
      <c r="ET2" s="7" t="s">
        <v>259</v>
      </c>
      <c r="EU2" s="7" t="s">
        <v>259</v>
      </c>
      <c r="EV2" s="7" t="s">
        <v>259</v>
      </c>
      <c r="EW2" s="7" t="s">
        <v>259</v>
      </c>
      <c r="EX2" s="7" t="s">
        <v>259</v>
      </c>
      <c r="EY2" s="7" t="s">
        <v>259</v>
      </c>
      <c r="EZ2" s="7" t="s">
        <v>259</v>
      </c>
      <c r="FA2" s="7" t="s">
        <v>259</v>
      </c>
      <c r="FB2" s="7" t="s">
        <v>259</v>
      </c>
      <c r="FC2" s="7" t="s">
        <v>259</v>
      </c>
      <c r="FD2" s="7" t="s">
        <v>259</v>
      </c>
      <c r="FE2" s="7" t="s">
        <v>259</v>
      </c>
      <c r="FF2" s="7" t="s">
        <v>259</v>
      </c>
      <c r="FG2" s="7" t="s">
        <v>259</v>
      </c>
      <c r="FH2" s="7" t="s">
        <v>259</v>
      </c>
      <c r="FI2" s="7" t="s">
        <v>259</v>
      </c>
      <c r="FJ2" s="7" t="s">
        <v>259</v>
      </c>
      <c r="FK2" s="7" t="s">
        <v>259</v>
      </c>
      <c r="FL2" s="7" t="s">
        <v>259</v>
      </c>
      <c r="FM2" s="7" t="s">
        <v>259</v>
      </c>
      <c r="FN2" s="7" t="s">
        <v>259</v>
      </c>
      <c r="FO2" s="7" t="s">
        <v>259</v>
      </c>
      <c r="FP2" s="7" t="s">
        <v>259</v>
      </c>
      <c r="FQ2" s="7" t="s">
        <v>259</v>
      </c>
      <c r="FR2" s="7" t="s">
        <v>259</v>
      </c>
      <c r="FS2" s="7" t="s">
        <v>259</v>
      </c>
      <c r="FT2" s="7" t="s">
        <v>259</v>
      </c>
      <c r="FU2" s="7" t="s">
        <v>259</v>
      </c>
      <c r="FV2" s="7" t="s">
        <v>259</v>
      </c>
      <c r="FW2" s="7" t="s">
        <v>259</v>
      </c>
      <c r="FX2" s="7" t="s">
        <v>259</v>
      </c>
      <c r="FY2" s="7" t="s">
        <v>259</v>
      </c>
      <c r="FZ2" s="7" t="s">
        <v>259</v>
      </c>
      <c r="GA2" s="7" t="s">
        <v>259</v>
      </c>
      <c r="GB2" s="7" t="s">
        <v>259</v>
      </c>
      <c r="GC2" s="7" t="s">
        <v>259</v>
      </c>
      <c r="GD2" s="7" t="s">
        <v>259</v>
      </c>
      <c r="GE2" s="7" t="s">
        <v>259</v>
      </c>
      <c r="GF2" s="7" t="s">
        <v>259</v>
      </c>
      <c r="GG2" s="7" t="s">
        <v>259</v>
      </c>
      <c r="GH2" s="7" t="s">
        <v>259</v>
      </c>
      <c r="GI2" s="7" t="s">
        <v>259</v>
      </c>
      <c r="GJ2" s="7" t="s">
        <v>259</v>
      </c>
      <c r="GK2" s="7" t="s">
        <v>259</v>
      </c>
      <c r="GL2" s="7" t="s">
        <v>259</v>
      </c>
      <c r="GM2" s="7" t="s">
        <v>259</v>
      </c>
      <c r="GN2" s="7" t="s">
        <v>259</v>
      </c>
      <c r="GO2" s="7" t="s">
        <v>259</v>
      </c>
      <c r="GP2" s="7" t="s">
        <v>259</v>
      </c>
      <c r="GQ2" s="7" t="s">
        <v>259</v>
      </c>
      <c r="GR2" s="7" t="s">
        <v>259</v>
      </c>
      <c r="GS2" s="7" t="s">
        <v>259</v>
      </c>
      <c r="GT2" s="7" t="s">
        <v>259</v>
      </c>
      <c r="GU2" s="7" t="s">
        <v>259</v>
      </c>
      <c r="GV2" s="7" t="s">
        <v>259</v>
      </c>
      <c r="GW2" s="7" t="s">
        <v>259</v>
      </c>
      <c r="GX2" s="7" t="s">
        <v>259</v>
      </c>
      <c r="GY2" s="7" t="s">
        <v>259</v>
      </c>
      <c r="GZ2" s="7" t="s">
        <v>259</v>
      </c>
      <c r="HA2" s="7" t="s">
        <v>259</v>
      </c>
      <c r="HB2" s="7" t="s">
        <v>259</v>
      </c>
      <c r="HC2" s="7" t="s">
        <v>259</v>
      </c>
      <c r="HD2" s="7" t="s">
        <v>259</v>
      </c>
      <c r="HE2" s="7" t="s">
        <v>259</v>
      </c>
      <c r="HF2" s="7" t="s">
        <v>259</v>
      </c>
      <c r="HG2" s="7" t="s">
        <v>259</v>
      </c>
      <c r="HH2" s="7" t="s">
        <v>259</v>
      </c>
      <c r="HI2" s="7" t="s">
        <v>259</v>
      </c>
      <c r="HJ2" s="7" t="s">
        <v>259</v>
      </c>
      <c r="HK2" s="7" t="s">
        <v>259</v>
      </c>
      <c r="HL2" s="7" t="s">
        <v>259</v>
      </c>
      <c r="HM2" s="7" t="s">
        <v>259</v>
      </c>
      <c r="HN2" s="7" t="s">
        <v>259</v>
      </c>
      <c r="HO2" s="7" t="s">
        <v>259</v>
      </c>
      <c r="HP2" s="7" t="s">
        <v>259</v>
      </c>
      <c r="HQ2" s="7" t="s">
        <v>259</v>
      </c>
      <c r="HR2" s="7" t="s">
        <v>259</v>
      </c>
      <c r="HS2" s="7" t="s">
        <v>259</v>
      </c>
      <c r="HT2" s="7" t="s">
        <v>259</v>
      </c>
      <c r="HU2" s="7" t="s">
        <v>259</v>
      </c>
      <c r="HV2" s="7" t="s">
        <v>259</v>
      </c>
      <c r="HW2" s="7" t="s">
        <v>259</v>
      </c>
      <c r="HX2" s="7" t="s">
        <v>259</v>
      </c>
      <c r="HY2" s="7" t="s">
        <v>259</v>
      </c>
      <c r="HZ2" s="7" t="s">
        <v>259</v>
      </c>
      <c r="IA2" s="7" t="s">
        <v>259</v>
      </c>
      <c r="IB2" s="7" t="s">
        <v>259</v>
      </c>
      <c r="IC2" s="7" t="s">
        <v>259</v>
      </c>
      <c r="ID2" s="7" t="s">
        <v>259</v>
      </c>
      <c r="IE2" s="7" t="s">
        <v>259</v>
      </c>
      <c r="IF2" s="7" t="s">
        <v>259</v>
      </c>
      <c r="IG2" s="7" t="s">
        <v>259</v>
      </c>
      <c r="IH2" s="7" t="s">
        <v>259</v>
      </c>
      <c r="II2" s="7" t="s">
        <v>259</v>
      </c>
      <c r="IJ2" s="7" t="s">
        <v>259</v>
      </c>
      <c r="IK2" s="7" t="s">
        <v>259</v>
      </c>
      <c r="IL2" s="7" t="s">
        <v>259</v>
      </c>
      <c r="IM2" s="7" t="s">
        <v>259</v>
      </c>
      <c r="IN2" s="7" t="s">
        <v>259</v>
      </c>
      <c r="IO2" s="7" t="s">
        <v>259</v>
      </c>
      <c r="IP2" s="7" t="s">
        <v>259</v>
      </c>
      <c r="IQ2" s="7" t="s">
        <v>259</v>
      </c>
    </row>
    <row r="3" spans="1:251">
      <c r="A3" s="4" t="s">
        <v>251</v>
      </c>
      <c r="B3" s="8" t="s">
        <v>260</v>
      </c>
      <c r="C3" s="8" t="s">
        <v>260</v>
      </c>
      <c r="D3" s="8" t="s">
        <v>260</v>
      </c>
      <c r="E3" s="8" t="s">
        <v>260</v>
      </c>
      <c r="F3" s="8" t="s">
        <v>260</v>
      </c>
      <c r="G3" s="8" t="s">
        <v>260</v>
      </c>
      <c r="H3" s="8" t="s">
        <v>260</v>
      </c>
      <c r="I3" s="8" t="s">
        <v>260</v>
      </c>
      <c r="J3" s="8" t="s">
        <v>260</v>
      </c>
      <c r="K3" s="8" t="s">
        <v>260</v>
      </c>
      <c r="L3" s="8" t="s">
        <v>260</v>
      </c>
      <c r="M3" s="8" t="s">
        <v>260</v>
      </c>
      <c r="N3" s="8" t="s">
        <v>260</v>
      </c>
      <c r="O3" s="8" t="s">
        <v>260</v>
      </c>
      <c r="P3" s="8" t="s">
        <v>260</v>
      </c>
      <c r="Q3" s="8" t="s">
        <v>260</v>
      </c>
      <c r="R3" s="8" t="s">
        <v>260</v>
      </c>
      <c r="S3" s="8" t="s">
        <v>260</v>
      </c>
      <c r="T3" s="8" t="s">
        <v>260</v>
      </c>
      <c r="U3" s="8" t="s">
        <v>260</v>
      </c>
      <c r="V3" s="8" t="s">
        <v>260</v>
      </c>
      <c r="W3" s="8" t="s">
        <v>260</v>
      </c>
      <c r="X3" s="8" t="s">
        <v>260</v>
      </c>
      <c r="Y3" s="8" t="s">
        <v>260</v>
      </c>
      <c r="Z3" s="8" t="s">
        <v>260</v>
      </c>
      <c r="AA3" s="8" t="s">
        <v>260</v>
      </c>
      <c r="AB3" s="8" t="s">
        <v>260</v>
      </c>
      <c r="AC3" s="8" t="s">
        <v>260</v>
      </c>
      <c r="AD3" s="8" t="s">
        <v>260</v>
      </c>
      <c r="AE3" s="8" t="s">
        <v>260</v>
      </c>
      <c r="AF3" s="8" t="s">
        <v>260</v>
      </c>
      <c r="AG3" s="8" t="s">
        <v>260</v>
      </c>
      <c r="AH3" s="8" t="s">
        <v>260</v>
      </c>
      <c r="AI3" s="8" t="s">
        <v>260</v>
      </c>
      <c r="AJ3" s="8" t="s">
        <v>260</v>
      </c>
      <c r="AK3" s="8" t="s">
        <v>260</v>
      </c>
      <c r="AL3" s="8" t="s">
        <v>260</v>
      </c>
      <c r="AM3" s="8" t="s">
        <v>260</v>
      </c>
      <c r="AN3" s="8" t="s">
        <v>260</v>
      </c>
      <c r="AO3" s="8" t="s">
        <v>260</v>
      </c>
      <c r="AP3" s="8" t="s">
        <v>260</v>
      </c>
      <c r="AQ3" s="8" t="s">
        <v>260</v>
      </c>
      <c r="AR3" s="8" t="s">
        <v>260</v>
      </c>
      <c r="AS3" s="8" t="s">
        <v>260</v>
      </c>
      <c r="AT3" s="8" t="s">
        <v>260</v>
      </c>
      <c r="AU3" s="8" t="s">
        <v>260</v>
      </c>
      <c r="AV3" s="8" t="s">
        <v>260</v>
      </c>
      <c r="AW3" s="8" t="s">
        <v>260</v>
      </c>
      <c r="AX3" s="8" t="s">
        <v>260</v>
      </c>
      <c r="AY3" s="8" t="s">
        <v>260</v>
      </c>
      <c r="AZ3" s="8" t="s">
        <v>260</v>
      </c>
      <c r="BA3" s="8" t="s">
        <v>260</v>
      </c>
      <c r="BB3" s="8" t="s">
        <v>260</v>
      </c>
      <c r="BC3" s="8" t="s">
        <v>260</v>
      </c>
      <c r="BD3" s="8" t="s">
        <v>260</v>
      </c>
      <c r="BE3" s="8" t="s">
        <v>260</v>
      </c>
      <c r="BF3" s="8" t="s">
        <v>260</v>
      </c>
      <c r="BG3" s="8" t="s">
        <v>260</v>
      </c>
      <c r="BH3" s="8" t="s">
        <v>260</v>
      </c>
      <c r="BI3" s="8" t="s">
        <v>260</v>
      </c>
      <c r="BJ3" s="8" t="s">
        <v>260</v>
      </c>
      <c r="BK3" s="8" t="s">
        <v>260</v>
      </c>
      <c r="BL3" s="8" t="s">
        <v>260</v>
      </c>
      <c r="BM3" s="8" t="s">
        <v>260</v>
      </c>
      <c r="BN3" s="8" t="s">
        <v>260</v>
      </c>
      <c r="BO3" s="8" t="s">
        <v>260</v>
      </c>
      <c r="BP3" s="8" t="s">
        <v>260</v>
      </c>
      <c r="BQ3" s="8" t="s">
        <v>260</v>
      </c>
      <c r="BR3" s="8" t="s">
        <v>260</v>
      </c>
      <c r="BS3" s="8" t="s">
        <v>260</v>
      </c>
      <c r="BT3" s="8" t="s">
        <v>260</v>
      </c>
      <c r="BU3" s="8" t="s">
        <v>260</v>
      </c>
      <c r="BV3" s="8" t="s">
        <v>260</v>
      </c>
      <c r="BW3" s="8" t="s">
        <v>260</v>
      </c>
      <c r="BX3" s="8" t="s">
        <v>260</v>
      </c>
      <c r="BY3" s="8" t="s">
        <v>260</v>
      </c>
      <c r="BZ3" s="8" t="s">
        <v>260</v>
      </c>
      <c r="CA3" s="8" t="s">
        <v>260</v>
      </c>
      <c r="CB3" s="8" t="s">
        <v>260</v>
      </c>
      <c r="CC3" s="8" t="s">
        <v>260</v>
      </c>
      <c r="CD3" s="8" t="s">
        <v>260</v>
      </c>
      <c r="CE3" s="8" t="s">
        <v>260</v>
      </c>
      <c r="CF3" s="8" t="s">
        <v>260</v>
      </c>
      <c r="CG3" s="8" t="s">
        <v>260</v>
      </c>
      <c r="CH3" s="8" t="s">
        <v>260</v>
      </c>
      <c r="CI3" s="8" t="s">
        <v>260</v>
      </c>
      <c r="CJ3" s="8" t="s">
        <v>260</v>
      </c>
      <c r="CK3" s="8" t="s">
        <v>260</v>
      </c>
      <c r="CL3" s="8" t="s">
        <v>260</v>
      </c>
      <c r="CM3" s="8" t="s">
        <v>260</v>
      </c>
      <c r="CN3" s="8" t="s">
        <v>260</v>
      </c>
      <c r="CO3" s="8" t="s">
        <v>260</v>
      </c>
      <c r="CP3" s="8" t="s">
        <v>260</v>
      </c>
      <c r="CQ3" s="8" t="s">
        <v>260</v>
      </c>
      <c r="CR3" s="8" t="s">
        <v>260</v>
      </c>
      <c r="CS3" s="8" t="s">
        <v>260</v>
      </c>
      <c r="CT3" s="8" t="s">
        <v>260</v>
      </c>
      <c r="CU3" s="8" t="s">
        <v>260</v>
      </c>
      <c r="CV3" s="8" t="s">
        <v>260</v>
      </c>
      <c r="CW3" s="8" t="s">
        <v>260</v>
      </c>
      <c r="CX3" s="8" t="s">
        <v>260</v>
      </c>
      <c r="CY3" s="8" t="s">
        <v>260</v>
      </c>
      <c r="CZ3" s="8" t="s">
        <v>260</v>
      </c>
      <c r="DA3" s="8" t="s">
        <v>260</v>
      </c>
      <c r="DB3" s="8" t="s">
        <v>260</v>
      </c>
      <c r="DC3" s="8" t="s">
        <v>260</v>
      </c>
      <c r="DD3" s="8" t="s">
        <v>260</v>
      </c>
      <c r="DE3" s="8" t="s">
        <v>260</v>
      </c>
      <c r="DF3" s="8" t="s">
        <v>260</v>
      </c>
      <c r="DG3" s="8" t="s">
        <v>260</v>
      </c>
      <c r="DH3" s="8" t="s">
        <v>260</v>
      </c>
      <c r="DI3" s="8" t="s">
        <v>260</v>
      </c>
      <c r="DJ3" s="8" t="s">
        <v>260</v>
      </c>
      <c r="DK3" s="8" t="s">
        <v>260</v>
      </c>
      <c r="DL3" s="8" t="s">
        <v>260</v>
      </c>
      <c r="DM3" s="8" t="s">
        <v>260</v>
      </c>
      <c r="DN3" s="8" t="s">
        <v>260</v>
      </c>
      <c r="DO3" s="8" t="s">
        <v>260</v>
      </c>
      <c r="DP3" s="8" t="s">
        <v>260</v>
      </c>
      <c r="DQ3" s="8" t="s">
        <v>260</v>
      </c>
      <c r="DR3" s="8" t="s">
        <v>260</v>
      </c>
      <c r="DS3" s="8" t="s">
        <v>260</v>
      </c>
      <c r="DT3" s="8" t="s">
        <v>260</v>
      </c>
      <c r="DU3" s="8" t="s">
        <v>260</v>
      </c>
      <c r="DV3" s="8" t="s">
        <v>260</v>
      </c>
      <c r="DW3" s="8" t="s">
        <v>260</v>
      </c>
      <c r="DX3" s="8" t="s">
        <v>260</v>
      </c>
      <c r="DY3" s="8" t="s">
        <v>260</v>
      </c>
      <c r="DZ3" s="8" t="s">
        <v>260</v>
      </c>
      <c r="EA3" s="8" t="s">
        <v>260</v>
      </c>
      <c r="EB3" s="8" t="s">
        <v>260</v>
      </c>
      <c r="EC3" s="8" t="s">
        <v>260</v>
      </c>
      <c r="ED3" s="8" t="s">
        <v>260</v>
      </c>
      <c r="EE3" s="8" t="s">
        <v>260</v>
      </c>
      <c r="EF3" s="8" t="s">
        <v>260</v>
      </c>
      <c r="EG3" s="8" t="s">
        <v>260</v>
      </c>
      <c r="EH3" s="8" t="s">
        <v>260</v>
      </c>
      <c r="EI3" s="8" t="s">
        <v>260</v>
      </c>
      <c r="EJ3" s="8" t="s">
        <v>260</v>
      </c>
      <c r="EK3" s="8" t="s">
        <v>260</v>
      </c>
      <c r="EL3" s="8" t="s">
        <v>260</v>
      </c>
      <c r="EM3" s="8" t="s">
        <v>260</v>
      </c>
      <c r="EN3" s="8" t="s">
        <v>260</v>
      </c>
      <c r="EO3" s="8" t="s">
        <v>260</v>
      </c>
      <c r="EP3" s="8" t="s">
        <v>260</v>
      </c>
      <c r="EQ3" s="8" t="s">
        <v>260</v>
      </c>
      <c r="ER3" s="8" t="s">
        <v>260</v>
      </c>
      <c r="ES3" s="8" t="s">
        <v>260</v>
      </c>
      <c r="ET3" s="8" t="s">
        <v>260</v>
      </c>
      <c r="EU3" s="8" t="s">
        <v>260</v>
      </c>
      <c r="EV3" s="8" t="s">
        <v>260</v>
      </c>
      <c r="EW3" s="8" t="s">
        <v>260</v>
      </c>
      <c r="EX3" s="8" t="s">
        <v>260</v>
      </c>
      <c r="EY3" s="8" t="s">
        <v>260</v>
      </c>
      <c r="EZ3" s="8" t="s">
        <v>260</v>
      </c>
      <c r="FA3" s="8" t="s">
        <v>260</v>
      </c>
      <c r="FB3" s="8" t="s">
        <v>260</v>
      </c>
      <c r="FC3" s="8" t="s">
        <v>260</v>
      </c>
      <c r="FD3" s="8" t="s">
        <v>260</v>
      </c>
      <c r="FE3" s="8" t="s">
        <v>260</v>
      </c>
      <c r="FF3" s="8" t="s">
        <v>260</v>
      </c>
      <c r="FG3" s="8" t="s">
        <v>260</v>
      </c>
      <c r="FH3" s="8" t="s">
        <v>260</v>
      </c>
      <c r="FI3" s="8" t="s">
        <v>260</v>
      </c>
      <c r="FJ3" s="8" t="s">
        <v>260</v>
      </c>
      <c r="FK3" s="8" t="s">
        <v>260</v>
      </c>
      <c r="FL3" s="8" t="s">
        <v>260</v>
      </c>
      <c r="FM3" s="8" t="s">
        <v>260</v>
      </c>
      <c r="FN3" s="8" t="s">
        <v>260</v>
      </c>
      <c r="FO3" s="8" t="s">
        <v>260</v>
      </c>
      <c r="FP3" s="8" t="s">
        <v>260</v>
      </c>
      <c r="FQ3" s="8" t="s">
        <v>260</v>
      </c>
      <c r="FR3" s="8" t="s">
        <v>260</v>
      </c>
      <c r="FS3" s="8" t="s">
        <v>260</v>
      </c>
      <c r="FT3" s="8" t="s">
        <v>260</v>
      </c>
      <c r="FU3" s="8" t="s">
        <v>260</v>
      </c>
      <c r="FV3" s="8" t="s">
        <v>260</v>
      </c>
      <c r="FW3" s="8" t="s">
        <v>260</v>
      </c>
      <c r="FX3" s="8" t="s">
        <v>260</v>
      </c>
      <c r="FY3" s="8" t="s">
        <v>260</v>
      </c>
      <c r="FZ3" s="8" t="s">
        <v>260</v>
      </c>
      <c r="GA3" s="8" t="s">
        <v>260</v>
      </c>
      <c r="GB3" s="8" t="s">
        <v>260</v>
      </c>
      <c r="GC3" s="8" t="s">
        <v>260</v>
      </c>
      <c r="GD3" s="8" t="s">
        <v>260</v>
      </c>
      <c r="GE3" s="8" t="s">
        <v>260</v>
      </c>
      <c r="GF3" s="8" t="s">
        <v>260</v>
      </c>
      <c r="GG3" s="8" t="s">
        <v>260</v>
      </c>
      <c r="GH3" s="8" t="s">
        <v>260</v>
      </c>
      <c r="GI3" s="8" t="s">
        <v>260</v>
      </c>
      <c r="GJ3" s="8" t="s">
        <v>260</v>
      </c>
      <c r="GK3" s="8" t="s">
        <v>260</v>
      </c>
      <c r="GL3" s="8" t="s">
        <v>260</v>
      </c>
      <c r="GM3" s="8" t="s">
        <v>260</v>
      </c>
      <c r="GN3" s="8" t="s">
        <v>260</v>
      </c>
      <c r="GO3" s="8" t="s">
        <v>260</v>
      </c>
      <c r="GP3" s="8" t="s">
        <v>260</v>
      </c>
      <c r="GQ3" s="8" t="s">
        <v>260</v>
      </c>
      <c r="GR3" s="8" t="s">
        <v>260</v>
      </c>
      <c r="GS3" s="8" t="s">
        <v>260</v>
      </c>
      <c r="GT3" s="8" t="s">
        <v>260</v>
      </c>
      <c r="GU3" s="8" t="s">
        <v>260</v>
      </c>
      <c r="GV3" s="8" t="s">
        <v>260</v>
      </c>
      <c r="GW3" s="8" t="s">
        <v>260</v>
      </c>
      <c r="GX3" s="8" t="s">
        <v>260</v>
      </c>
      <c r="GY3" s="8" t="s">
        <v>260</v>
      </c>
      <c r="GZ3" s="8" t="s">
        <v>260</v>
      </c>
      <c r="HA3" s="8" t="s">
        <v>260</v>
      </c>
      <c r="HB3" s="8" t="s">
        <v>260</v>
      </c>
      <c r="HC3" s="8" t="s">
        <v>260</v>
      </c>
      <c r="HD3" s="8" t="s">
        <v>260</v>
      </c>
      <c r="HE3" s="8" t="s">
        <v>260</v>
      </c>
      <c r="HF3" s="8" t="s">
        <v>260</v>
      </c>
      <c r="HG3" s="8" t="s">
        <v>260</v>
      </c>
      <c r="HH3" s="8" t="s">
        <v>260</v>
      </c>
      <c r="HI3" s="8" t="s">
        <v>260</v>
      </c>
      <c r="HJ3" s="8" t="s">
        <v>260</v>
      </c>
      <c r="HK3" s="8" t="s">
        <v>260</v>
      </c>
      <c r="HL3" s="8" t="s">
        <v>260</v>
      </c>
      <c r="HM3" s="8" t="s">
        <v>260</v>
      </c>
      <c r="HN3" s="8" t="s">
        <v>260</v>
      </c>
      <c r="HO3" s="8" t="s">
        <v>260</v>
      </c>
      <c r="HP3" s="8" t="s">
        <v>260</v>
      </c>
      <c r="HQ3" s="8" t="s">
        <v>260</v>
      </c>
      <c r="HR3" s="8" t="s">
        <v>260</v>
      </c>
      <c r="HS3" s="8" t="s">
        <v>260</v>
      </c>
      <c r="HT3" s="8" t="s">
        <v>260</v>
      </c>
      <c r="HU3" s="8" t="s">
        <v>260</v>
      </c>
      <c r="HV3" s="8" t="s">
        <v>260</v>
      </c>
      <c r="HW3" s="8" t="s">
        <v>260</v>
      </c>
      <c r="HX3" s="8" t="s">
        <v>260</v>
      </c>
      <c r="HY3" s="8" t="s">
        <v>260</v>
      </c>
      <c r="HZ3" s="8" t="s">
        <v>260</v>
      </c>
      <c r="IA3" s="8" t="s">
        <v>260</v>
      </c>
      <c r="IB3" s="8" t="s">
        <v>260</v>
      </c>
      <c r="IC3" s="8" t="s">
        <v>260</v>
      </c>
      <c r="ID3" s="8" t="s">
        <v>260</v>
      </c>
      <c r="IE3" s="8" t="s">
        <v>260</v>
      </c>
      <c r="IF3" s="8" t="s">
        <v>260</v>
      </c>
      <c r="IG3" s="8" t="s">
        <v>260</v>
      </c>
      <c r="IH3" s="8" t="s">
        <v>260</v>
      </c>
      <c r="II3" s="8" t="s">
        <v>260</v>
      </c>
      <c r="IJ3" s="8" t="s">
        <v>260</v>
      </c>
      <c r="IK3" s="8" t="s">
        <v>260</v>
      </c>
      <c r="IL3" s="8" t="s">
        <v>260</v>
      </c>
      <c r="IM3" s="8" t="s">
        <v>260</v>
      </c>
      <c r="IN3" s="8" t="s">
        <v>260</v>
      </c>
      <c r="IO3" s="8" t="s">
        <v>260</v>
      </c>
      <c r="IP3" s="8" t="s">
        <v>260</v>
      </c>
      <c r="IQ3" s="8" t="s">
        <v>260</v>
      </c>
    </row>
    <row r="4" spans="1:251">
      <c r="A4" s="4" t="s">
        <v>252</v>
      </c>
      <c r="B4" s="8" t="s">
        <v>261</v>
      </c>
      <c r="C4" s="8" t="s">
        <v>261</v>
      </c>
      <c r="D4" s="8" t="s">
        <v>261</v>
      </c>
      <c r="E4" s="8" t="s">
        <v>261</v>
      </c>
      <c r="F4" s="8" t="s">
        <v>261</v>
      </c>
      <c r="G4" s="8" t="s">
        <v>261</v>
      </c>
      <c r="H4" s="8" t="s">
        <v>261</v>
      </c>
      <c r="I4" s="8" t="s">
        <v>261</v>
      </c>
      <c r="J4" s="8" t="s">
        <v>261</v>
      </c>
      <c r="K4" s="8" t="s">
        <v>261</v>
      </c>
      <c r="L4" s="8" t="s">
        <v>261</v>
      </c>
      <c r="M4" s="8" t="s">
        <v>261</v>
      </c>
      <c r="N4" s="8" t="s">
        <v>261</v>
      </c>
      <c r="O4" s="8" t="s">
        <v>261</v>
      </c>
      <c r="P4" s="8" t="s">
        <v>261</v>
      </c>
      <c r="Q4" s="8" t="s">
        <v>261</v>
      </c>
      <c r="R4" s="8" t="s">
        <v>261</v>
      </c>
      <c r="S4" s="8" t="s">
        <v>261</v>
      </c>
      <c r="T4" s="8" t="s">
        <v>261</v>
      </c>
      <c r="U4" s="8" t="s">
        <v>261</v>
      </c>
      <c r="V4" s="8" t="s">
        <v>261</v>
      </c>
      <c r="W4" s="8" t="s">
        <v>261</v>
      </c>
      <c r="X4" s="8" t="s">
        <v>261</v>
      </c>
      <c r="Y4" s="8" t="s">
        <v>261</v>
      </c>
      <c r="Z4" s="8" t="s">
        <v>261</v>
      </c>
      <c r="AA4" s="8" t="s">
        <v>261</v>
      </c>
      <c r="AB4" s="8" t="s">
        <v>261</v>
      </c>
      <c r="AC4" s="8" t="s">
        <v>261</v>
      </c>
      <c r="AD4" s="8" t="s">
        <v>261</v>
      </c>
      <c r="AE4" s="8" t="s">
        <v>261</v>
      </c>
      <c r="AF4" s="8" t="s">
        <v>261</v>
      </c>
      <c r="AG4" s="8" t="s">
        <v>261</v>
      </c>
      <c r="AH4" s="8" t="s">
        <v>261</v>
      </c>
      <c r="AI4" s="8" t="s">
        <v>261</v>
      </c>
      <c r="AJ4" s="8" t="s">
        <v>261</v>
      </c>
      <c r="AK4" s="8" t="s">
        <v>261</v>
      </c>
      <c r="AL4" s="8" t="s">
        <v>261</v>
      </c>
      <c r="AM4" s="8" t="s">
        <v>261</v>
      </c>
      <c r="AN4" s="8" t="s">
        <v>261</v>
      </c>
      <c r="AO4" s="8" t="s">
        <v>261</v>
      </c>
      <c r="AP4" s="8" t="s">
        <v>261</v>
      </c>
      <c r="AQ4" s="8" t="s">
        <v>261</v>
      </c>
      <c r="AR4" s="8" t="s">
        <v>261</v>
      </c>
      <c r="AS4" s="8" t="s">
        <v>261</v>
      </c>
      <c r="AT4" s="8" t="s">
        <v>261</v>
      </c>
      <c r="AU4" s="8" t="s">
        <v>261</v>
      </c>
      <c r="AV4" s="8" t="s">
        <v>261</v>
      </c>
      <c r="AW4" s="8" t="s">
        <v>261</v>
      </c>
      <c r="AX4" s="8" t="s">
        <v>261</v>
      </c>
      <c r="AY4" s="8" t="s">
        <v>261</v>
      </c>
      <c r="AZ4" s="8" t="s">
        <v>261</v>
      </c>
      <c r="BA4" s="8" t="s">
        <v>261</v>
      </c>
      <c r="BB4" s="8" t="s">
        <v>261</v>
      </c>
      <c r="BC4" s="8" t="s">
        <v>261</v>
      </c>
      <c r="BD4" s="8" t="s">
        <v>261</v>
      </c>
      <c r="BE4" s="8" t="s">
        <v>261</v>
      </c>
      <c r="BF4" s="8" t="s">
        <v>261</v>
      </c>
      <c r="BG4" s="8" t="s">
        <v>261</v>
      </c>
      <c r="BH4" s="8" t="s">
        <v>261</v>
      </c>
      <c r="BI4" s="8" t="s">
        <v>261</v>
      </c>
      <c r="BJ4" s="8" t="s">
        <v>261</v>
      </c>
      <c r="BK4" s="8" t="s">
        <v>261</v>
      </c>
      <c r="BL4" s="8" t="s">
        <v>261</v>
      </c>
      <c r="BM4" s="8" t="s">
        <v>261</v>
      </c>
      <c r="BN4" s="8" t="s">
        <v>261</v>
      </c>
      <c r="BO4" s="8" t="s">
        <v>261</v>
      </c>
      <c r="BP4" s="8" t="s">
        <v>261</v>
      </c>
      <c r="BQ4" s="8" t="s">
        <v>261</v>
      </c>
      <c r="BR4" s="8" t="s">
        <v>261</v>
      </c>
      <c r="BS4" s="8" t="s">
        <v>261</v>
      </c>
      <c r="BT4" s="8" t="s">
        <v>261</v>
      </c>
      <c r="BU4" s="8" t="s">
        <v>261</v>
      </c>
      <c r="BV4" s="8" t="s">
        <v>261</v>
      </c>
      <c r="BW4" s="8" t="s">
        <v>261</v>
      </c>
      <c r="BX4" s="8" t="s">
        <v>261</v>
      </c>
      <c r="BY4" s="8" t="s">
        <v>261</v>
      </c>
      <c r="BZ4" s="8" t="s">
        <v>261</v>
      </c>
      <c r="CA4" s="8" t="s">
        <v>261</v>
      </c>
      <c r="CB4" s="8" t="s">
        <v>261</v>
      </c>
      <c r="CC4" s="8" t="s">
        <v>261</v>
      </c>
      <c r="CD4" s="8" t="s">
        <v>261</v>
      </c>
      <c r="CE4" s="8" t="s">
        <v>261</v>
      </c>
      <c r="CF4" s="8" t="s">
        <v>261</v>
      </c>
      <c r="CG4" s="8" t="s">
        <v>261</v>
      </c>
      <c r="CH4" s="8" t="s">
        <v>261</v>
      </c>
      <c r="CI4" s="8" t="s">
        <v>261</v>
      </c>
      <c r="CJ4" s="8" t="s">
        <v>261</v>
      </c>
      <c r="CK4" s="8" t="s">
        <v>261</v>
      </c>
      <c r="CL4" s="8" t="s">
        <v>261</v>
      </c>
      <c r="CM4" s="8" t="s">
        <v>261</v>
      </c>
      <c r="CN4" s="8" t="s">
        <v>261</v>
      </c>
      <c r="CO4" s="8" t="s">
        <v>261</v>
      </c>
      <c r="CP4" s="8" t="s">
        <v>261</v>
      </c>
      <c r="CQ4" s="8" t="s">
        <v>261</v>
      </c>
      <c r="CR4" s="8" t="s">
        <v>261</v>
      </c>
      <c r="CS4" s="8" t="s">
        <v>261</v>
      </c>
      <c r="CT4" s="8" t="s">
        <v>261</v>
      </c>
      <c r="CU4" s="8" t="s">
        <v>261</v>
      </c>
      <c r="CV4" s="8" t="s">
        <v>261</v>
      </c>
      <c r="CW4" s="8" t="s">
        <v>261</v>
      </c>
      <c r="CX4" s="8" t="s">
        <v>261</v>
      </c>
      <c r="CY4" s="8" t="s">
        <v>261</v>
      </c>
      <c r="CZ4" s="8" t="s">
        <v>261</v>
      </c>
      <c r="DA4" s="8" t="s">
        <v>261</v>
      </c>
      <c r="DB4" s="8" t="s">
        <v>261</v>
      </c>
      <c r="DC4" s="8" t="s">
        <v>261</v>
      </c>
      <c r="DD4" s="8" t="s">
        <v>261</v>
      </c>
      <c r="DE4" s="8" t="s">
        <v>261</v>
      </c>
      <c r="DF4" s="8" t="s">
        <v>261</v>
      </c>
      <c r="DG4" s="8" t="s">
        <v>261</v>
      </c>
      <c r="DH4" s="8" t="s">
        <v>261</v>
      </c>
      <c r="DI4" s="8" t="s">
        <v>261</v>
      </c>
      <c r="DJ4" s="8" t="s">
        <v>261</v>
      </c>
      <c r="DK4" s="8" t="s">
        <v>261</v>
      </c>
      <c r="DL4" s="8" t="s">
        <v>261</v>
      </c>
      <c r="DM4" s="8" t="s">
        <v>261</v>
      </c>
      <c r="DN4" s="8" t="s">
        <v>261</v>
      </c>
      <c r="DO4" s="8" t="s">
        <v>261</v>
      </c>
      <c r="DP4" s="8" t="s">
        <v>261</v>
      </c>
      <c r="DQ4" s="8" t="s">
        <v>261</v>
      </c>
      <c r="DR4" s="8" t="s">
        <v>261</v>
      </c>
      <c r="DS4" s="8" t="s">
        <v>261</v>
      </c>
      <c r="DT4" s="8" t="s">
        <v>261</v>
      </c>
      <c r="DU4" s="8" t="s">
        <v>261</v>
      </c>
      <c r="DV4" s="8" t="s">
        <v>261</v>
      </c>
      <c r="DW4" s="8" t="s">
        <v>261</v>
      </c>
      <c r="DX4" s="8" t="s">
        <v>261</v>
      </c>
      <c r="DY4" s="8" t="s">
        <v>261</v>
      </c>
      <c r="DZ4" s="8" t="s">
        <v>261</v>
      </c>
      <c r="EA4" s="8" t="s">
        <v>261</v>
      </c>
      <c r="EB4" s="8" t="s">
        <v>261</v>
      </c>
      <c r="EC4" s="8" t="s">
        <v>261</v>
      </c>
      <c r="ED4" s="8" t="s">
        <v>261</v>
      </c>
      <c r="EE4" s="8" t="s">
        <v>261</v>
      </c>
      <c r="EF4" s="8" t="s">
        <v>261</v>
      </c>
      <c r="EG4" s="8" t="s">
        <v>261</v>
      </c>
      <c r="EH4" s="8" t="s">
        <v>261</v>
      </c>
      <c r="EI4" s="8" t="s">
        <v>261</v>
      </c>
      <c r="EJ4" s="8" t="s">
        <v>261</v>
      </c>
      <c r="EK4" s="8" t="s">
        <v>261</v>
      </c>
      <c r="EL4" s="8" t="s">
        <v>261</v>
      </c>
      <c r="EM4" s="8" t="s">
        <v>261</v>
      </c>
      <c r="EN4" s="8" t="s">
        <v>261</v>
      </c>
      <c r="EO4" s="8" t="s">
        <v>261</v>
      </c>
      <c r="EP4" s="8" t="s">
        <v>261</v>
      </c>
      <c r="EQ4" s="8" t="s">
        <v>261</v>
      </c>
      <c r="ER4" s="8" t="s">
        <v>261</v>
      </c>
      <c r="ES4" s="8" t="s">
        <v>261</v>
      </c>
      <c r="ET4" s="8" t="s">
        <v>261</v>
      </c>
      <c r="EU4" s="8" t="s">
        <v>261</v>
      </c>
      <c r="EV4" s="8" t="s">
        <v>261</v>
      </c>
      <c r="EW4" s="8" t="s">
        <v>261</v>
      </c>
      <c r="EX4" s="8" t="s">
        <v>261</v>
      </c>
      <c r="EY4" s="8" t="s">
        <v>261</v>
      </c>
      <c r="EZ4" s="8" t="s">
        <v>261</v>
      </c>
      <c r="FA4" s="8" t="s">
        <v>261</v>
      </c>
      <c r="FB4" s="8" t="s">
        <v>261</v>
      </c>
      <c r="FC4" s="8" t="s">
        <v>261</v>
      </c>
      <c r="FD4" s="8" t="s">
        <v>261</v>
      </c>
      <c r="FE4" s="8" t="s">
        <v>261</v>
      </c>
      <c r="FF4" s="8" t="s">
        <v>261</v>
      </c>
      <c r="FG4" s="8" t="s">
        <v>261</v>
      </c>
      <c r="FH4" s="8" t="s">
        <v>261</v>
      </c>
      <c r="FI4" s="8" t="s">
        <v>261</v>
      </c>
      <c r="FJ4" s="8" t="s">
        <v>261</v>
      </c>
      <c r="FK4" s="8" t="s">
        <v>261</v>
      </c>
      <c r="FL4" s="8" t="s">
        <v>261</v>
      </c>
      <c r="FM4" s="8" t="s">
        <v>261</v>
      </c>
      <c r="FN4" s="8" t="s">
        <v>261</v>
      </c>
      <c r="FO4" s="8" t="s">
        <v>261</v>
      </c>
      <c r="FP4" s="8" t="s">
        <v>261</v>
      </c>
      <c r="FQ4" s="8" t="s">
        <v>261</v>
      </c>
      <c r="FR4" s="8" t="s">
        <v>261</v>
      </c>
      <c r="FS4" s="8" t="s">
        <v>261</v>
      </c>
      <c r="FT4" s="8" t="s">
        <v>261</v>
      </c>
      <c r="FU4" s="8" t="s">
        <v>261</v>
      </c>
      <c r="FV4" s="8" t="s">
        <v>261</v>
      </c>
      <c r="FW4" s="8" t="s">
        <v>261</v>
      </c>
      <c r="FX4" s="8" t="s">
        <v>261</v>
      </c>
      <c r="FY4" s="8" t="s">
        <v>261</v>
      </c>
      <c r="FZ4" s="8" t="s">
        <v>261</v>
      </c>
      <c r="GA4" s="8" t="s">
        <v>261</v>
      </c>
      <c r="GB4" s="8" t="s">
        <v>261</v>
      </c>
      <c r="GC4" s="8" t="s">
        <v>261</v>
      </c>
      <c r="GD4" s="8" t="s">
        <v>261</v>
      </c>
      <c r="GE4" s="8" t="s">
        <v>261</v>
      </c>
      <c r="GF4" s="8" t="s">
        <v>261</v>
      </c>
      <c r="GG4" s="8" t="s">
        <v>261</v>
      </c>
      <c r="GH4" s="8" t="s">
        <v>261</v>
      </c>
      <c r="GI4" s="8" t="s">
        <v>261</v>
      </c>
      <c r="GJ4" s="8" t="s">
        <v>261</v>
      </c>
      <c r="GK4" s="8" t="s">
        <v>261</v>
      </c>
      <c r="GL4" s="8" t="s">
        <v>261</v>
      </c>
      <c r="GM4" s="8" t="s">
        <v>261</v>
      </c>
      <c r="GN4" s="8" t="s">
        <v>261</v>
      </c>
      <c r="GO4" s="8" t="s">
        <v>261</v>
      </c>
      <c r="GP4" s="8" t="s">
        <v>261</v>
      </c>
      <c r="GQ4" s="8" t="s">
        <v>261</v>
      </c>
      <c r="GR4" s="8" t="s">
        <v>261</v>
      </c>
      <c r="GS4" s="8" t="s">
        <v>261</v>
      </c>
      <c r="GT4" s="8" t="s">
        <v>261</v>
      </c>
      <c r="GU4" s="8" t="s">
        <v>261</v>
      </c>
      <c r="GV4" s="8" t="s">
        <v>261</v>
      </c>
      <c r="GW4" s="8" t="s">
        <v>261</v>
      </c>
      <c r="GX4" s="8" t="s">
        <v>261</v>
      </c>
      <c r="GY4" s="8" t="s">
        <v>261</v>
      </c>
      <c r="GZ4" s="8" t="s">
        <v>261</v>
      </c>
      <c r="HA4" s="8" t="s">
        <v>261</v>
      </c>
      <c r="HB4" s="8" t="s">
        <v>261</v>
      </c>
      <c r="HC4" s="8" t="s">
        <v>261</v>
      </c>
      <c r="HD4" s="8" t="s">
        <v>261</v>
      </c>
      <c r="HE4" s="8" t="s">
        <v>261</v>
      </c>
      <c r="HF4" s="8" t="s">
        <v>261</v>
      </c>
      <c r="HG4" s="8" t="s">
        <v>261</v>
      </c>
      <c r="HH4" s="8" t="s">
        <v>261</v>
      </c>
      <c r="HI4" s="8" t="s">
        <v>261</v>
      </c>
      <c r="HJ4" s="8" t="s">
        <v>261</v>
      </c>
      <c r="HK4" s="8" t="s">
        <v>261</v>
      </c>
      <c r="HL4" s="8" t="s">
        <v>261</v>
      </c>
      <c r="HM4" s="8" t="s">
        <v>261</v>
      </c>
      <c r="HN4" s="8" t="s">
        <v>261</v>
      </c>
      <c r="HO4" s="8" t="s">
        <v>261</v>
      </c>
      <c r="HP4" s="8" t="s">
        <v>261</v>
      </c>
      <c r="HQ4" s="8" t="s">
        <v>261</v>
      </c>
      <c r="HR4" s="8" t="s">
        <v>261</v>
      </c>
      <c r="HS4" s="8" t="s">
        <v>261</v>
      </c>
      <c r="HT4" s="8" t="s">
        <v>261</v>
      </c>
      <c r="HU4" s="8" t="s">
        <v>261</v>
      </c>
      <c r="HV4" s="8" t="s">
        <v>261</v>
      </c>
      <c r="HW4" s="8" t="s">
        <v>261</v>
      </c>
      <c r="HX4" s="8" t="s">
        <v>261</v>
      </c>
      <c r="HY4" s="8" t="s">
        <v>261</v>
      </c>
      <c r="HZ4" s="8" t="s">
        <v>261</v>
      </c>
      <c r="IA4" s="8" t="s">
        <v>261</v>
      </c>
      <c r="IB4" s="8" t="s">
        <v>261</v>
      </c>
      <c r="IC4" s="8" t="s">
        <v>261</v>
      </c>
      <c r="ID4" s="8" t="s">
        <v>261</v>
      </c>
      <c r="IE4" s="8" t="s">
        <v>261</v>
      </c>
      <c r="IF4" s="8" t="s">
        <v>261</v>
      </c>
      <c r="IG4" s="8" t="s">
        <v>261</v>
      </c>
      <c r="IH4" s="8" t="s">
        <v>261</v>
      </c>
      <c r="II4" s="8" t="s">
        <v>261</v>
      </c>
      <c r="IJ4" s="8" t="s">
        <v>261</v>
      </c>
      <c r="IK4" s="8" t="s">
        <v>261</v>
      </c>
      <c r="IL4" s="8" t="s">
        <v>261</v>
      </c>
      <c r="IM4" s="8" t="s">
        <v>261</v>
      </c>
      <c r="IN4" s="8" t="s">
        <v>261</v>
      </c>
      <c r="IO4" s="8" t="s">
        <v>261</v>
      </c>
      <c r="IP4" s="8" t="s">
        <v>261</v>
      </c>
      <c r="IQ4" s="8" t="s">
        <v>261</v>
      </c>
    </row>
    <row r="5" spans="1:251">
      <c r="A5" s="4" t="s">
        <v>253</v>
      </c>
      <c r="B5" s="8" t="s">
        <v>2960</v>
      </c>
      <c r="C5" s="8" t="s">
        <v>2960</v>
      </c>
      <c r="D5" s="8" t="s">
        <v>2960</v>
      </c>
      <c r="E5" s="8" t="s">
        <v>2960</v>
      </c>
      <c r="F5" s="8" t="s">
        <v>2960</v>
      </c>
      <c r="G5" s="8" t="s">
        <v>2960</v>
      </c>
      <c r="H5" s="8" t="s">
        <v>2960</v>
      </c>
      <c r="I5" s="8" t="s">
        <v>2960</v>
      </c>
      <c r="J5" s="8" t="s">
        <v>2960</v>
      </c>
      <c r="K5" s="8" t="s">
        <v>2960</v>
      </c>
      <c r="L5" s="8" t="s">
        <v>2960</v>
      </c>
      <c r="M5" s="8" t="s">
        <v>2960</v>
      </c>
      <c r="N5" s="8" t="s">
        <v>2960</v>
      </c>
      <c r="O5" s="8" t="s">
        <v>2960</v>
      </c>
      <c r="P5" s="8" t="s">
        <v>2960</v>
      </c>
      <c r="Q5" s="8" t="s">
        <v>2960</v>
      </c>
      <c r="R5" s="8" t="s">
        <v>2960</v>
      </c>
      <c r="S5" s="8" t="s">
        <v>2960</v>
      </c>
      <c r="T5" s="8" t="s">
        <v>2960</v>
      </c>
      <c r="U5" s="8" t="s">
        <v>2960</v>
      </c>
      <c r="V5" s="8" t="s">
        <v>2960</v>
      </c>
      <c r="W5" s="8" t="s">
        <v>2960</v>
      </c>
      <c r="X5" s="8" t="s">
        <v>2960</v>
      </c>
      <c r="Y5" s="8" t="s">
        <v>2960</v>
      </c>
      <c r="Z5" s="8" t="s">
        <v>2960</v>
      </c>
      <c r="AA5" s="8" t="s">
        <v>2960</v>
      </c>
      <c r="AB5" s="8" t="s">
        <v>2960</v>
      </c>
      <c r="AC5" s="8" t="s">
        <v>2960</v>
      </c>
      <c r="AD5" s="8" t="s">
        <v>2960</v>
      </c>
      <c r="AE5" s="8" t="s">
        <v>2960</v>
      </c>
      <c r="AF5" s="8" t="s">
        <v>2960</v>
      </c>
      <c r="AG5" s="8" t="s">
        <v>2960</v>
      </c>
      <c r="AH5" s="8" t="s">
        <v>2960</v>
      </c>
      <c r="AI5" s="8" t="s">
        <v>2960</v>
      </c>
      <c r="AJ5" s="8" t="s">
        <v>2960</v>
      </c>
      <c r="AK5" s="8" t="s">
        <v>2960</v>
      </c>
      <c r="AL5" s="8" t="s">
        <v>2960</v>
      </c>
      <c r="AM5" s="8" t="s">
        <v>2960</v>
      </c>
      <c r="AN5" s="8" t="s">
        <v>2960</v>
      </c>
      <c r="AO5" s="8" t="s">
        <v>2960</v>
      </c>
      <c r="AP5" s="8" t="s">
        <v>2960</v>
      </c>
      <c r="AQ5" s="8" t="s">
        <v>2960</v>
      </c>
      <c r="AR5" s="8" t="s">
        <v>2960</v>
      </c>
      <c r="AS5" s="8" t="s">
        <v>2960</v>
      </c>
      <c r="AT5" s="8" t="s">
        <v>2960</v>
      </c>
      <c r="AU5" s="8" t="s">
        <v>2960</v>
      </c>
      <c r="AV5" s="8" t="s">
        <v>2960</v>
      </c>
      <c r="AW5" s="8" t="s">
        <v>2960</v>
      </c>
      <c r="AX5" s="8" t="s">
        <v>2960</v>
      </c>
      <c r="AY5" s="8" t="s">
        <v>2960</v>
      </c>
      <c r="AZ5" s="8" t="s">
        <v>2960</v>
      </c>
      <c r="BA5" s="8" t="s">
        <v>2960</v>
      </c>
      <c r="BB5" s="8" t="s">
        <v>2960</v>
      </c>
      <c r="BC5" s="8" t="s">
        <v>2960</v>
      </c>
      <c r="BD5" s="8" t="s">
        <v>2960</v>
      </c>
      <c r="BE5" s="8" t="s">
        <v>2960</v>
      </c>
      <c r="BF5" s="8" t="s">
        <v>2960</v>
      </c>
      <c r="BG5" s="8" t="s">
        <v>2960</v>
      </c>
      <c r="BH5" s="8" t="s">
        <v>2960</v>
      </c>
      <c r="BI5" s="8" t="s">
        <v>2960</v>
      </c>
      <c r="BJ5" s="8" t="s">
        <v>2960</v>
      </c>
      <c r="BK5" s="8" t="s">
        <v>2960</v>
      </c>
      <c r="BL5" s="8" t="s">
        <v>2960</v>
      </c>
      <c r="BM5" s="8" t="s">
        <v>2960</v>
      </c>
      <c r="BN5" s="8" t="s">
        <v>2960</v>
      </c>
      <c r="BO5" s="8" t="s">
        <v>2960</v>
      </c>
      <c r="BP5" s="8" t="s">
        <v>2960</v>
      </c>
      <c r="BQ5" s="8" t="s">
        <v>2960</v>
      </c>
      <c r="BR5" s="8" t="s">
        <v>2960</v>
      </c>
      <c r="BS5" s="8" t="s">
        <v>2960</v>
      </c>
      <c r="BT5" s="8" t="s">
        <v>2960</v>
      </c>
      <c r="BU5" s="8" t="s">
        <v>2960</v>
      </c>
      <c r="BV5" s="8" t="s">
        <v>2960</v>
      </c>
      <c r="BW5" s="8" t="s">
        <v>2960</v>
      </c>
      <c r="BX5" s="8" t="s">
        <v>2960</v>
      </c>
      <c r="BY5" s="8" t="s">
        <v>2960</v>
      </c>
      <c r="BZ5" s="8" t="s">
        <v>2960</v>
      </c>
      <c r="CA5" s="8" t="s">
        <v>2960</v>
      </c>
      <c r="CB5" s="8" t="s">
        <v>2960</v>
      </c>
      <c r="CC5" s="8" t="s">
        <v>2960</v>
      </c>
      <c r="CD5" s="8" t="s">
        <v>2960</v>
      </c>
      <c r="CE5" s="8" t="s">
        <v>2960</v>
      </c>
      <c r="CF5" s="8" t="s">
        <v>2960</v>
      </c>
      <c r="CG5" s="8" t="s">
        <v>2960</v>
      </c>
      <c r="CH5" s="8" t="s">
        <v>2960</v>
      </c>
      <c r="CI5" s="8" t="s">
        <v>2960</v>
      </c>
      <c r="CJ5" s="8" t="s">
        <v>2960</v>
      </c>
      <c r="CK5" s="8" t="s">
        <v>2960</v>
      </c>
      <c r="CL5" s="8" t="s">
        <v>2960</v>
      </c>
      <c r="CM5" s="8" t="s">
        <v>2960</v>
      </c>
      <c r="CN5" s="8" t="s">
        <v>2960</v>
      </c>
      <c r="CO5" s="8" t="s">
        <v>2960</v>
      </c>
      <c r="CP5" s="8" t="s">
        <v>2960</v>
      </c>
      <c r="CQ5" s="8" t="s">
        <v>2960</v>
      </c>
      <c r="CR5" s="8" t="s">
        <v>2960</v>
      </c>
      <c r="CS5" s="8" t="s">
        <v>2960</v>
      </c>
      <c r="CT5" s="8" t="s">
        <v>2960</v>
      </c>
      <c r="CU5" s="8" t="s">
        <v>2960</v>
      </c>
      <c r="CV5" s="8" t="s">
        <v>2960</v>
      </c>
      <c r="CW5" s="8" t="s">
        <v>2960</v>
      </c>
      <c r="CX5" s="8" t="s">
        <v>2960</v>
      </c>
      <c r="CY5" s="8" t="s">
        <v>2960</v>
      </c>
      <c r="CZ5" s="8" t="s">
        <v>2960</v>
      </c>
      <c r="DA5" s="8" t="s">
        <v>2960</v>
      </c>
      <c r="DB5" s="8" t="s">
        <v>2960</v>
      </c>
      <c r="DC5" s="8" t="s">
        <v>2960</v>
      </c>
      <c r="DD5" s="8" t="s">
        <v>2960</v>
      </c>
      <c r="DE5" s="8" t="s">
        <v>2960</v>
      </c>
      <c r="DF5" s="8" t="s">
        <v>2960</v>
      </c>
      <c r="DG5" s="8" t="s">
        <v>2960</v>
      </c>
      <c r="DH5" s="8" t="s">
        <v>2960</v>
      </c>
      <c r="DI5" s="8" t="s">
        <v>2960</v>
      </c>
      <c r="DJ5" s="8" t="s">
        <v>2960</v>
      </c>
      <c r="DK5" s="8" t="s">
        <v>2960</v>
      </c>
      <c r="DL5" s="8" t="s">
        <v>2960</v>
      </c>
      <c r="DM5" s="8" t="s">
        <v>2960</v>
      </c>
      <c r="DN5" s="8" t="s">
        <v>2960</v>
      </c>
      <c r="DO5" s="8" t="s">
        <v>2960</v>
      </c>
      <c r="DP5" s="8" t="s">
        <v>2960</v>
      </c>
      <c r="DQ5" s="8" t="s">
        <v>2960</v>
      </c>
      <c r="DR5" s="8" t="s">
        <v>2960</v>
      </c>
      <c r="DS5" s="8" t="s">
        <v>2960</v>
      </c>
      <c r="DT5" s="8" t="s">
        <v>2960</v>
      </c>
      <c r="DU5" s="8" t="s">
        <v>2960</v>
      </c>
      <c r="DV5" s="8" t="s">
        <v>2960</v>
      </c>
      <c r="DW5" s="8" t="s">
        <v>2960</v>
      </c>
      <c r="DX5" s="8" t="s">
        <v>2960</v>
      </c>
      <c r="DY5" s="8" t="s">
        <v>2960</v>
      </c>
      <c r="DZ5" s="8" t="s">
        <v>2960</v>
      </c>
      <c r="EA5" s="8" t="s">
        <v>2960</v>
      </c>
      <c r="EB5" s="8" t="s">
        <v>2960</v>
      </c>
      <c r="EC5" s="8" t="s">
        <v>2960</v>
      </c>
      <c r="ED5" s="8" t="s">
        <v>2960</v>
      </c>
      <c r="EE5" s="8" t="s">
        <v>2960</v>
      </c>
      <c r="EF5" s="8" t="s">
        <v>2960</v>
      </c>
      <c r="EG5" s="8" t="s">
        <v>2960</v>
      </c>
      <c r="EH5" s="8" t="s">
        <v>2960</v>
      </c>
      <c r="EI5" s="8" t="s">
        <v>2960</v>
      </c>
      <c r="EJ5" s="8" t="s">
        <v>2960</v>
      </c>
      <c r="EK5" s="8" t="s">
        <v>2960</v>
      </c>
      <c r="EL5" s="8" t="s">
        <v>2960</v>
      </c>
      <c r="EM5" s="8" t="s">
        <v>2960</v>
      </c>
      <c r="EN5" s="8" t="s">
        <v>2960</v>
      </c>
      <c r="EO5" s="8" t="s">
        <v>2960</v>
      </c>
      <c r="EP5" s="8" t="s">
        <v>2960</v>
      </c>
      <c r="EQ5" s="8" t="s">
        <v>2960</v>
      </c>
      <c r="ER5" s="8" t="s">
        <v>2960</v>
      </c>
      <c r="ES5" s="8" t="s">
        <v>2960</v>
      </c>
      <c r="ET5" s="8" t="s">
        <v>2960</v>
      </c>
      <c r="EU5" s="8" t="s">
        <v>2960</v>
      </c>
      <c r="EV5" s="8" t="s">
        <v>2960</v>
      </c>
      <c r="EW5" s="8" t="s">
        <v>2960</v>
      </c>
      <c r="EX5" s="8" t="s">
        <v>2960</v>
      </c>
      <c r="EY5" s="8" t="s">
        <v>2960</v>
      </c>
      <c r="EZ5" s="8" t="s">
        <v>2960</v>
      </c>
      <c r="FA5" s="8" t="s">
        <v>2960</v>
      </c>
      <c r="FB5" s="8" t="s">
        <v>2960</v>
      </c>
      <c r="FC5" s="8" t="s">
        <v>2960</v>
      </c>
      <c r="FD5" s="8" t="s">
        <v>2960</v>
      </c>
      <c r="FE5" s="8" t="s">
        <v>2960</v>
      </c>
      <c r="FF5" s="8" t="s">
        <v>2960</v>
      </c>
      <c r="FG5" s="8" t="s">
        <v>2960</v>
      </c>
      <c r="FH5" s="8" t="s">
        <v>2960</v>
      </c>
      <c r="FI5" s="8" t="s">
        <v>2960</v>
      </c>
      <c r="FJ5" s="8" t="s">
        <v>2960</v>
      </c>
      <c r="FK5" s="8" t="s">
        <v>2960</v>
      </c>
      <c r="FL5" s="8" t="s">
        <v>2960</v>
      </c>
      <c r="FM5" s="8" t="s">
        <v>2960</v>
      </c>
      <c r="FN5" s="8" t="s">
        <v>2960</v>
      </c>
      <c r="FO5" s="8" t="s">
        <v>2960</v>
      </c>
      <c r="FP5" s="8" t="s">
        <v>2960</v>
      </c>
      <c r="FQ5" s="8" t="s">
        <v>2960</v>
      </c>
      <c r="FR5" s="8" t="s">
        <v>2960</v>
      </c>
      <c r="FS5" s="8" t="s">
        <v>2960</v>
      </c>
      <c r="FT5" s="8" t="s">
        <v>2960</v>
      </c>
      <c r="FU5" s="8" t="s">
        <v>2960</v>
      </c>
      <c r="FV5" s="8" t="s">
        <v>2960</v>
      </c>
      <c r="FW5" s="8" t="s">
        <v>2960</v>
      </c>
      <c r="FX5" s="8" t="s">
        <v>2960</v>
      </c>
      <c r="FY5" s="8" t="s">
        <v>2960</v>
      </c>
      <c r="FZ5" s="8" t="s">
        <v>2960</v>
      </c>
      <c r="GA5" s="8" t="s">
        <v>2960</v>
      </c>
      <c r="GB5" s="8" t="s">
        <v>2960</v>
      </c>
      <c r="GC5" s="8" t="s">
        <v>2960</v>
      </c>
      <c r="GD5" s="8" t="s">
        <v>2960</v>
      </c>
      <c r="GE5" s="8" t="s">
        <v>2960</v>
      </c>
      <c r="GF5" s="8" t="s">
        <v>2960</v>
      </c>
      <c r="GG5" s="8" t="s">
        <v>2960</v>
      </c>
      <c r="GH5" s="8" t="s">
        <v>2960</v>
      </c>
      <c r="GI5" s="8" t="s">
        <v>2960</v>
      </c>
      <c r="GJ5" s="8" t="s">
        <v>2960</v>
      </c>
      <c r="GK5" s="8" t="s">
        <v>2960</v>
      </c>
      <c r="GL5" s="8" t="s">
        <v>2960</v>
      </c>
      <c r="GM5" s="8" t="s">
        <v>2960</v>
      </c>
      <c r="GN5" s="8" t="s">
        <v>2960</v>
      </c>
      <c r="GO5" s="8" t="s">
        <v>2960</v>
      </c>
      <c r="GP5" s="8" t="s">
        <v>2960</v>
      </c>
      <c r="GQ5" s="8" t="s">
        <v>2960</v>
      </c>
      <c r="GR5" s="8" t="s">
        <v>2960</v>
      </c>
      <c r="GS5" s="8" t="s">
        <v>2960</v>
      </c>
      <c r="GT5" s="8" t="s">
        <v>2960</v>
      </c>
      <c r="GU5" s="8" t="s">
        <v>2960</v>
      </c>
      <c r="GV5" s="8" t="s">
        <v>2960</v>
      </c>
      <c r="GW5" s="8" t="s">
        <v>2960</v>
      </c>
      <c r="GX5" s="8" t="s">
        <v>2960</v>
      </c>
      <c r="GY5" s="8" t="s">
        <v>2960</v>
      </c>
      <c r="GZ5" s="8" t="s">
        <v>2960</v>
      </c>
      <c r="HA5" s="8" t="s">
        <v>2960</v>
      </c>
      <c r="HB5" s="8" t="s">
        <v>2960</v>
      </c>
      <c r="HC5" s="8" t="s">
        <v>2960</v>
      </c>
      <c r="HD5" s="8" t="s">
        <v>2960</v>
      </c>
      <c r="HE5" s="8" t="s">
        <v>2960</v>
      </c>
      <c r="HF5" s="8" t="s">
        <v>2960</v>
      </c>
      <c r="HG5" s="8" t="s">
        <v>2960</v>
      </c>
      <c r="HH5" s="8" t="s">
        <v>2960</v>
      </c>
      <c r="HI5" s="8" t="s">
        <v>2960</v>
      </c>
      <c r="HJ5" s="8" t="s">
        <v>2960</v>
      </c>
      <c r="HK5" s="8" t="s">
        <v>2960</v>
      </c>
      <c r="HL5" s="8" t="s">
        <v>2960</v>
      </c>
      <c r="HM5" s="8" t="s">
        <v>2960</v>
      </c>
      <c r="HN5" s="8" t="s">
        <v>2960</v>
      </c>
      <c r="HO5" s="8" t="s">
        <v>2960</v>
      </c>
      <c r="HP5" s="8" t="s">
        <v>2960</v>
      </c>
      <c r="HQ5" s="8" t="s">
        <v>2960</v>
      </c>
      <c r="HR5" s="8" t="s">
        <v>2960</v>
      </c>
      <c r="HS5" s="8" t="s">
        <v>2960</v>
      </c>
      <c r="HT5" s="8" t="s">
        <v>2960</v>
      </c>
      <c r="HU5" s="8" t="s">
        <v>2960</v>
      </c>
      <c r="HV5" s="8" t="s">
        <v>2960</v>
      </c>
      <c r="HW5" s="8" t="s">
        <v>2960</v>
      </c>
      <c r="HX5" s="8" t="s">
        <v>2960</v>
      </c>
      <c r="HY5" s="8" t="s">
        <v>2960</v>
      </c>
      <c r="HZ5" s="8" t="s">
        <v>2960</v>
      </c>
      <c r="IA5" s="8" t="s">
        <v>2960</v>
      </c>
      <c r="IB5" s="8" t="s">
        <v>2960</v>
      </c>
      <c r="IC5" s="8" t="s">
        <v>2960</v>
      </c>
      <c r="ID5" s="8" t="s">
        <v>2960</v>
      </c>
      <c r="IE5" s="8" t="s">
        <v>2960</v>
      </c>
      <c r="IF5" s="8" t="s">
        <v>2960</v>
      </c>
      <c r="IG5" s="8" t="s">
        <v>2960</v>
      </c>
      <c r="IH5" s="8" t="s">
        <v>2960</v>
      </c>
      <c r="II5" s="8" t="s">
        <v>2960</v>
      </c>
      <c r="IJ5" s="8" t="s">
        <v>2960</v>
      </c>
      <c r="IK5" s="8" t="s">
        <v>2960</v>
      </c>
      <c r="IL5" s="8" t="s">
        <v>2960</v>
      </c>
      <c r="IM5" s="8" t="s">
        <v>2960</v>
      </c>
      <c r="IN5" s="8" t="s">
        <v>2960</v>
      </c>
      <c r="IO5" s="8" t="s">
        <v>2960</v>
      </c>
      <c r="IP5" s="8" t="s">
        <v>2960</v>
      </c>
      <c r="IQ5" s="8" t="s">
        <v>2960</v>
      </c>
    </row>
    <row r="6" spans="1:251">
      <c r="A6" s="4" t="s">
        <v>254</v>
      </c>
      <c r="B6" s="1">
        <v>2</v>
      </c>
      <c r="C6" s="1">
        <v>2</v>
      </c>
      <c r="D6" s="1">
        <v>2</v>
      </c>
      <c r="E6" s="1">
        <v>2</v>
      </c>
      <c r="F6" s="1">
        <v>2</v>
      </c>
      <c r="G6" s="1">
        <v>2</v>
      </c>
      <c r="H6" s="1">
        <v>2</v>
      </c>
      <c r="I6" s="1">
        <v>2</v>
      </c>
      <c r="J6" s="1">
        <v>2</v>
      </c>
      <c r="K6" s="1">
        <v>2</v>
      </c>
      <c r="L6" s="1">
        <v>2</v>
      </c>
      <c r="M6" s="1">
        <v>2</v>
      </c>
      <c r="N6" s="1">
        <v>2</v>
      </c>
      <c r="O6" s="1">
        <v>2</v>
      </c>
      <c r="P6" s="1">
        <v>2</v>
      </c>
      <c r="Q6" s="1">
        <v>2</v>
      </c>
      <c r="R6" s="1">
        <v>2</v>
      </c>
      <c r="S6" s="1">
        <v>2</v>
      </c>
      <c r="T6" s="1">
        <v>2</v>
      </c>
      <c r="U6" s="1">
        <v>2</v>
      </c>
      <c r="V6" s="1">
        <v>2</v>
      </c>
      <c r="W6" s="1">
        <v>2</v>
      </c>
      <c r="X6" s="1">
        <v>2</v>
      </c>
      <c r="Y6" s="1">
        <v>2</v>
      </c>
      <c r="Z6" s="1">
        <v>2</v>
      </c>
      <c r="AA6" s="1">
        <v>2</v>
      </c>
      <c r="AB6" s="1">
        <v>2</v>
      </c>
      <c r="AC6" s="1">
        <v>2</v>
      </c>
      <c r="AD6" s="1">
        <v>2</v>
      </c>
      <c r="AE6" s="1">
        <v>2</v>
      </c>
      <c r="AF6" s="1">
        <v>2</v>
      </c>
      <c r="AG6" s="1">
        <v>2</v>
      </c>
      <c r="AH6" s="1">
        <v>2</v>
      </c>
      <c r="AI6" s="1">
        <v>2</v>
      </c>
      <c r="AJ6" s="1">
        <v>2</v>
      </c>
      <c r="AK6" s="1">
        <v>2</v>
      </c>
      <c r="AL6" s="1">
        <v>2</v>
      </c>
      <c r="AM6" s="1">
        <v>2</v>
      </c>
      <c r="AN6" s="1">
        <v>2</v>
      </c>
      <c r="AO6" s="1">
        <v>2</v>
      </c>
      <c r="AP6" s="1">
        <v>2</v>
      </c>
      <c r="AQ6" s="1">
        <v>2</v>
      </c>
      <c r="AR6" s="1">
        <v>2</v>
      </c>
      <c r="AS6" s="1">
        <v>2</v>
      </c>
      <c r="AT6" s="1">
        <v>2</v>
      </c>
      <c r="AU6" s="1">
        <v>2</v>
      </c>
      <c r="AV6" s="1">
        <v>2</v>
      </c>
      <c r="AW6" s="1">
        <v>2</v>
      </c>
      <c r="AX6" s="1">
        <v>2</v>
      </c>
      <c r="AY6" s="1">
        <v>2</v>
      </c>
      <c r="AZ6" s="1">
        <v>2</v>
      </c>
      <c r="BA6" s="1">
        <v>2</v>
      </c>
      <c r="BB6" s="1">
        <v>2</v>
      </c>
      <c r="BC6" s="1">
        <v>2</v>
      </c>
      <c r="BD6" s="1">
        <v>2</v>
      </c>
      <c r="BE6" s="1">
        <v>2</v>
      </c>
      <c r="BF6" s="1">
        <v>2</v>
      </c>
      <c r="BG6" s="1">
        <v>2</v>
      </c>
      <c r="BH6" s="1">
        <v>2</v>
      </c>
      <c r="BI6" s="1">
        <v>2</v>
      </c>
      <c r="BJ6" s="1">
        <v>2</v>
      </c>
      <c r="BK6" s="1">
        <v>2</v>
      </c>
      <c r="BL6" s="1">
        <v>2</v>
      </c>
      <c r="BM6" s="1">
        <v>2</v>
      </c>
      <c r="BN6" s="1">
        <v>2</v>
      </c>
      <c r="BO6" s="1">
        <v>2</v>
      </c>
      <c r="BP6" s="1">
        <v>2</v>
      </c>
      <c r="BQ6" s="1">
        <v>2</v>
      </c>
      <c r="BR6" s="1">
        <v>2</v>
      </c>
      <c r="BS6" s="1">
        <v>2</v>
      </c>
      <c r="BT6" s="1">
        <v>2</v>
      </c>
      <c r="BU6" s="1">
        <v>2</v>
      </c>
      <c r="BV6" s="1">
        <v>2</v>
      </c>
      <c r="BW6" s="1">
        <v>2</v>
      </c>
      <c r="BX6" s="1">
        <v>2</v>
      </c>
      <c r="BY6" s="1">
        <v>2</v>
      </c>
      <c r="BZ6" s="1">
        <v>2</v>
      </c>
      <c r="CA6" s="1">
        <v>2</v>
      </c>
      <c r="CB6" s="1">
        <v>2</v>
      </c>
      <c r="CC6" s="1">
        <v>2</v>
      </c>
      <c r="CD6" s="1">
        <v>2</v>
      </c>
      <c r="CE6" s="1">
        <v>2</v>
      </c>
      <c r="CF6" s="1">
        <v>2</v>
      </c>
      <c r="CG6" s="1">
        <v>2</v>
      </c>
      <c r="CH6" s="1">
        <v>2</v>
      </c>
      <c r="CI6" s="1">
        <v>2</v>
      </c>
      <c r="CJ6" s="1">
        <v>2</v>
      </c>
      <c r="CK6" s="1">
        <v>2</v>
      </c>
      <c r="CL6" s="1">
        <v>2</v>
      </c>
      <c r="CM6" s="1">
        <v>2</v>
      </c>
      <c r="CN6" s="1">
        <v>2</v>
      </c>
      <c r="CO6" s="1">
        <v>2</v>
      </c>
      <c r="CP6" s="1">
        <v>2</v>
      </c>
      <c r="CQ6" s="1">
        <v>2</v>
      </c>
      <c r="CR6" s="1">
        <v>2</v>
      </c>
      <c r="CS6" s="1">
        <v>2</v>
      </c>
      <c r="CT6" s="1">
        <v>2</v>
      </c>
      <c r="CU6" s="1">
        <v>2</v>
      </c>
      <c r="CV6" s="1">
        <v>2</v>
      </c>
      <c r="CW6" s="1">
        <v>2</v>
      </c>
      <c r="CX6" s="1">
        <v>2</v>
      </c>
      <c r="CY6" s="1">
        <v>2</v>
      </c>
      <c r="CZ6" s="1">
        <v>2</v>
      </c>
      <c r="DA6" s="1">
        <v>2</v>
      </c>
      <c r="DB6" s="1">
        <v>2</v>
      </c>
      <c r="DC6" s="1">
        <v>2</v>
      </c>
      <c r="DD6" s="1">
        <v>2</v>
      </c>
      <c r="DE6" s="1">
        <v>2</v>
      </c>
      <c r="DF6" s="1">
        <v>2</v>
      </c>
      <c r="DG6" s="1">
        <v>2</v>
      </c>
      <c r="DH6" s="1">
        <v>2</v>
      </c>
      <c r="DI6" s="1">
        <v>2</v>
      </c>
      <c r="DJ6" s="1">
        <v>2</v>
      </c>
      <c r="DK6" s="1">
        <v>2</v>
      </c>
      <c r="DL6" s="1">
        <v>2</v>
      </c>
      <c r="DM6" s="1">
        <v>2</v>
      </c>
      <c r="DN6" s="1">
        <v>2</v>
      </c>
      <c r="DO6" s="1">
        <v>2</v>
      </c>
      <c r="DP6" s="1">
        <v>2</v>
      </c>
      <c r="DQ6" s="1">
        <v>2</v>
      </c>
      <c r="DR6" s="1">
        <v>2</v>
      </c>
      <c r="DS6" s="1">
        <v>2</v>
      </c>
      <c r="DT6" s="1">
        <v>2</v>
      </c>
      <c r="DU6" s="1">
        <v>2</v>
      </c>
      <c r="DV6" s="1">
        <v>2</v>
      </c>
      <c r="DW6" s="1">
        <v>2</v>
      </c>
      <c r="DX6" s="1">
        <v>2</v>
      </c>
      <c r="DY6" s="1">
        <v>2</v>
      </c>
      <c r="DZ6" s="1">
        <v>2</v>
      </c>
      <c r="EA6" s="1">
        <v>2</v>
      </c>
      <c r="EB6" s="1">
        <v>2</v>
      </c>
      <c r="EC6" s="1">
        <v>2</v>
      </c>
      <c r="ED6" s="1">
        <v>2</v>
      </c>
      <c r="EE6" s="1">
        <v>2</v>
      </c>
      <c r="EF6" s="1">
        <v>2</v>
      </c>
      <c r="EG6" s="1">
        <v>2</v>
      </c>
      <c r="EH6" s="1">
        <v>2</v>
      </c>
      <c r="EI6" s="1">
        <v>2</v>
      </c>
      <c r="EJ6" s="1">
        <v>2</v>
      </c>
      <c r="EK6" s="1">
        <v>2</v>
      </c>
      <c r="EL6" s="1">
        <v>2</v>
      </c>
      <c r="EM6" s="1">
        <v>2</v>
      </c>
      <c r="EN6" s="1">
        <v>2</v>
      </c>
      <c r="EO6" s="1">
        <v>2</v>
      </c>
      <c r="EP6" s="1">
        <v>2</v>
      </c>
      <c r="EQ6" s="1">
        <v>2</v>
      </c>
      <c r="ER6" s="1">
        <v>2</v>
      </c>
      <c r="ES6" s="1">
        <v>2</v>
      </c>
      <c r="ET6" s="1">
        <v>2</v>
      </c>
      <c r="EU6" s="1">
        <v>2</v>
      </c>
      <c r="EV6" s="1">
        <v>2</v>
      </c>
      <c r="EW6" s="1">
        <v>2</v>
      </c>
      <c r="EX6" s="1">
        <v>2</v>
      </c>
      <c r="EY6" s="1">
        <v>2</v>
      </c>
      <c r="EZ6" s="1">
        <v>2</v>
      </c>
      <c r="FA6" s="1">
        <v>2</v>
      </c>
      <c r="FB6" s="1">
        <v>2</v>
      </c>
      <c r="FC6" s="1">
        <v>2</v>
      </c>
      <c r="FD6" s="1">
        <v>2</v>
      </c>
      <c r="FE6" s="1">
        <v>2</v>
      </c>
      <c r="FF6" s="1">
        <v>2</v>
      </c>
      <c r="FG6" s="1">
        <v>2</v>
      </c>
      <c r="FH6" s="1">
        <v>2</v>
      </c>
      <c r="FI6" s="1">
        <v>2</v>
      </c>
      <c r="FJ6" s="1">
        <v>2</v>
      </c>
      <c r="FK6" s="1">
        <v>2</v>
      </c>
      <c r="FL6" s="1">
        <v>2</v>
      </c>
      <c r="FM6" s="1">
        <v>2</v>
      </c>
      <c r="FN6" s="1">
        <v>2</v>
      </c>
      <c r="FO6" s="1">
        <v>2</v>
      </c>
      <c r="FP6" s="1">
        <v>2</v>
      </c>
      <c r="FQ6" s="1">
        <v>2</v>
      </c>
      <c r="FR6" s="1">
        <v>2</v>
      </c>
      <c r="FS6" s="1">
        <v>2</v>
      </c>
      <c r="FT6" s="1">
        <v>2</v>
      </c>
      <c r="FU6" s="1">
        <v>2</v>
      </c>
      <c r="FV6" s="1">
        <v>2</v>
      </c>
      <c r="FW6" s="1">
        <v>2</v>
      </c>
      <c r="FX6" s="1">
        <v>2</v>
      </c>
      <c r="FY6" s="1">
        <v>2</v>
      </c>
      <c r="FZ6" s="1">
        <v>2</v>
      </c>
      <c r="GA6" s="1">
        <v>2</v>
      </c>
      <c r="GB6" s="1">
        <v>2</v>
      </c>
      <c r="GC6" s="1">
        <v>2</v>
      </c>
      <c r="GD6" s="1">
        <v>2</v>
      </c>
      <c r="GE6" s="1">
        <v>2</v>
      </c>
      <c r="GF6" s="1">
        <v>2</v>
      </c>
      <c r="GG6" s="1">
        <v>2</v>
      </c>
      <c r="GH6" s="1">
        <v>2</v>
      </c>
      <c r="GI6" s="1">
        <v>2</v>
      </c>
      <c r="GJ6" s="1">
        <v>2</v>
      </c>
      <c r="GK6" s="1">
        <v>2</v>
      </c>
      <c r="GL6" s="1">
        <v>2</v>
      </c>
      <c r="GM6" s="1">
        <v>2</v>
      </c>
      <c r="GN6" s="1">
        <v>2</v>
      </c>
      <c r="GO6" s="1">
        <v>2</v>
      </c>
      <c r="GP6" s="1">
        <v>2</v>
      </c>
      <c r="GQ6" s="1">
        <v>2</v>
      </c>
      <c r="GR6" s="1">
        <v>2</v>
      </c>
      <c r="GS6" s="1">
        <v>2</v>
      </c>
      <c r="GT6" s="1">
        <v>2</v>
      </c>
      <c r="GU6" s="1">
        <v>2</v>
      </c>
      <c r="GV6" s="1">
        <v>2</v>
      </c>
      <c r="GW6" s="1">
        <v>2</v>
      </c>
      <c r="GX6" s="1">
        <v>2</v>
      </c>
      <c r="GY6" s="1">
        <v>2</v>
      </c>
      <c r="GZ6" s="1">
        <v>2</v>
      </c>
      <c r="HA6" s="1">
        <v>2</v>
      </c>
      <c r="HB6" s="1">
        <v>2</v>
      </c>
      <c r="HC6" s="1">
        <v>2</v>
      </c>
      <c r="HD6" s="1">
        <v>2</v>
      </c>
      <c r="HE6" s="1">
        <v>2</v>
      </c>
      <c r="HF6" s="1">
        <v>2</v>
      </c>
      <c r="HG6" s="1">
        <v>2</v>
      </c>
      <c r="HH6" s="1">
        <v>2</v>
      </c>
      <c r="HI6" s="1">
        <v>2</v>
      </c>
      <c r="HJ6" s="1">
        <v>2</v>
      </c>
      <c r="HK6" s="1">
        <v>2</v>
      </c>
      <c r="HL6" s="1">
        <v>2</v>
      </c>
      <c r="HM6" s="1">
        <v>2</v>
      </c>
      <c r="HN6" s="1">
        <v>2</v>
      </c>
      <c r="HO6" s="1">
        <v>2</v>
      </c>
      <c r="HP6" s="1">
        <v>2</v>
      </c>
      <c r="HQ6" s="1">
        <v>2</v>
      </c>
      <c r="HR6" s="1">
        <v>2</v>
      </c>
      <c r="HS6" s="1">
        <v>2</v>
      </c>
      <c r="HT6" s="1">
        <v>2</v>
      </c>
      <c r="HU6" s="1">
        <v>2</v>
      </c>
      <c r="HV6" s="1">
        <v>2</v>
      </c>
      <c r="HW6" s="1">
        <v>2</v>
      </c>
      <c r="HX6" s="1">
        <v>2</v>
      </c>
      <c r="HY6" s="1">
        <v>2</v>
      </c>
      <c r="HZ6" s="1">
        <v>2</v>
      </c>
      <c r="IA6" s="1">
        <v>2</v>
      </c>
      <c r="IB6" s="1">
        <v>2</v>
      </c>
      <c r="IC6" s="1">
        <v>2</v>
      </c>
      <c r="ID6" s="1">
        <v>2</v>
      </c>
      <c r="IE6" s="1">
        <v>2</v>
      </c>
      <c r="IF6" s="1">
        <v>2</v>
      </c>
      <c r="IG6" s="1">
        <v>2</v>
      </c>
      <c r="IH6" s="1">
        <v>2</v>
      </c>
      <c r="II6" s="1">
        <v>2</v>
      </c>
      <c r="IJ6" s="1">
        <v>2</v>
      </c>
      <c r="IK6" s="1">
        <v>2</v>
      </c>
      <c r="IL6" s="1">
        <v>2</v>
      </c>
      <c r="IM6" s="1">
        <v>2</v>
      </c>
      <c r="IN6" s="1">
        <v>2</v>
      </c>
      <c r="IO6" s="1">
        <v>2</v>
      </c>
      <c r="IP6" s="1">
        <v>2</v>
      </c>
      <c r="IQ6" s="1">
        <v>2</v>
      </c>
    </row>
    <row r="7" spans="1:251" s="6" customFormat="1">
      <c r="A7" s="5" t="s">
        <v>255</v>
      </c>
      <c r="B7" s="6">
        <v>42036</v>
      </c>
      <c r="C7" s="6">
        <v>42036</v>
      </c>
      <c r="D7" s="6">
        <v>42036</v>
      </c>
      <c r="E7" s="6">
        <v>42036</v>
      </c>
      <c r="F7" s="6">
        <v>42036</v>
      </c>
      <c r="G7" s="6">
        <v>42036</v>
      </c>
      <c r="H7" s="6">
        <v>42036</v>
      </c>
      <c r="I7" s="6">
        <v>42036</v>
      </c>
      <c r="J7" s="6">
        <v>42036</v>
      </c>
      <c r="K7" s="6">
        <v>42036</v>
      </c>
      <c r="L7" s="6">
        <v>42036</v>
      </c>
      <c r="M7" s="6">
        <v>42036</v>
      </c>
      <c r="N7" s="6">
        <v>42036</v>
      </c>
      <c r="O7" s="6">
        <v>42036</v>
      </c>
      <c r="P7" s="6">
        <v>42036</v>
      </c>
      <c r="Q7" s="6">
        <v>42036</v>
      </c>
      <c r="R7" s="6">
        <v>42036</v>
      </c>
      <c r="S7" s="6">
        <v>42036</v>
      </c>
      <c r="T7" s="6">
        <v>42036</v>
      </c>
      <c r="U7" s="6">
        <v>42036</v>
      </c>
      <c r="V7" s="6">
        <v>42036</v>
      </c>
      <c r="W7" s="6">
        <v>42036</v>
      </c>
      <c r="X7" s="6">
        <v>42036</v>
      </c>
      <c r="Y7" s="6">
        <v>42036</v>
      </c>
      <c r="Z7" s="6">
        <v>42036</v>
      </c>
      <c r="AA7" s="6">
        <v>42036</v>
      </c>
      <c r="AB7" s="6">
        <v>42036</v>
      </c>
      <c r="AC7" s="6">
        <v>42036</v>
      </c>
      <c r="AD7" s="6">
        <v>42036</v>
      </c>
      <c r="AE7" s="6">
        <v>42036</v>
      </c>
      <c r="AF7" s="6">
        <v>42036</v>
      </c>
      <c r="AG7" s="6">
        <v>42036</v>
      </c>
      <c r="AH7" s="6">
        <v>42036</v>
      </c>
      <c r="AI7" s="6">
        <v>42036</v>
      </c>
      <c r="AJ7" s="6">
        <v>42036</v>
      </c>
      <c r="AK7" s="6">
        <v>42036</v>
      </c>
      <c r="AL7" s="6">
        <v>42036</v>
      </c>
      <c r="AM7" s="6">
        <v>42036</v>
      </c>
      <c r="AN7" s="6">
        <v>42036</v>
      </c>
      <c r="AO7" s="6">
        <v>42036</v>
      </c>
      <c r="AP7" s="6">
        <v>42036</v>
      </c>
      <c r="AQ7" s="6">
        <v>42036</v>
      </c>
      <c r="AR7" s="6">
        <v>42036</v>
      </c>
      <c r="AS7" s="6">
        <v>42036</v>
      </c>
      <c r="AT7" s="6">
        <v>42036</v>
      </c>
      <c r="AU7" s="6">
        <v>42036</v>
      </c>
      <c r="AV7" s="6">
        <v>42036</v>
      </c>
      <c r="AW7" s="6">
        <v>42036</v>
      </c>
      <c r="AX7" s="6">
        <v>42036</v>
      </c>
      <c r="AY7" s="6">
        <v>42036</v>
      </c>
      <c r="AZ7" s="6">
        <v>42036</v>
      </c>
      <c r="BA7" s="6">
        <v>42036</v>
      </c>
      <c r="BB7" s="6">
        <v>42036</v>
      </c>
      <c r="BC7" s="6">
        <v>42036</v>
      </c>
      <c r="BD7" s="6">
        <v>42036</v>
      </c>
      <c r="BE7" s="6">
        <v>42036</v>
      </c>
      <c r="BF7" s="6">
        <v>42036</v>
      </c>
      <c r="BG7" s="6">
        <v>42036</v>
      </c>
      <c r="BH7" s="6">
        <v>42036</v>
      </c>
      <c r="BI7" s="6">
        <v>42036</v>
      </c>
      <c r="BJ7" s="6">
        <v>42036</v>
      </c>
      <c r="BK7" s="6">
        <v>42036</v>
      </c>
      <c r="BL7" s="6">
        <v>42036</v>
      </c>
      <c r="BM7" s="6">
        <v>42036</v>
      </c>
      <c r="BN7" s="6">
        <v>42036</v>
      </c>
      <c r="BO7" s="6">
        <v>42036</v>
      </c>
      <c r="BP7" s="6">
        <v>42036</v>
      </c>
      <c r="BQ7" s="6">
        <v>42036</v>
      </c>
      <c r="BR7" s="6">
        <v>42036</v>
      </c>
      <c r="BS7" s="6">
        <v>42036</v>
      </c>
      <c r="BT7" s="6">
        <v>42036</v>
      </c>
      <c r="BU7" s="6">
        <v>42036</v>
      </c>
      <c r="BV7" s="6">
        <v>42036</v>
      </c>
      <c r="BW7" s="6">
        <v>42036</v>
      </c>
      <c r="BX7" s="6">
        <v>42036</v>
      </c>
      <c r="BY7" s="6">
        <v>42036</v>
      </c>
      <c r="BZ7" s="6">
        <v>42036</v>
      </c>
      <c r="CA7" s="6">
        <v>42036</v>
      </c>
      <c r="CB7" s="6">
        <v>42036</v>
      </c>
      <c r="CC7" s="6">
        <v>42036</v>
      </c>
      <c r="CD7" s="6">
        <v>42036</v>
      </c>
      <c r="CE7" s="6">
        <v>42036</v>
      </c>
      <c r="CF7" s="6">
        <v>42036</v>
      </c>
      <c r="CG7" s="6">
        <v>42036</v>
      </c>
      <c r="CH7" s="6">
        <v>42036</v>
      </c>
      <c r="CI7" s="6">
        <v>42036</v>
      </c>
      <c r="CJ7" s="6">
        <v>42036</v>
      </c>
      <c r="CK7" s="6">
        <v>42036</v>
      </c>
      <c r="CL7" s="6">
        <v>42036</v>
      </c>
      <c r="CM7" s="6">
        <v>42036</v>
      </c>
      <c r="CN7" s="6">
        <v>42036</v>
      </c>
      <c r="CO7" s="6">
        <v>42036</v>
      </c>
      <c r="CP7" s="6">
        <v>42036</v>
      </c>
      <c r="CQ7" s="6">
        <v>42036</v>
      </c>
      <c r="CR7" s="6">
        <v>42036</v>
      </c>
      <c r="CS7" s="6">
        <v>42036</v>
      </c>
      <c r="CT7" s="6">
        <v>42036</v>
      </c>
      <c r="CU7" s="6">
        <v>42036</v>
      </c>
      <c r="CV7" s="6">
        <v>42036</v>
      </c>
      <c r="CW7" s="6">
        <v>42036</v>
      </c>
      <c r="CX7" s="6">
        <v>42036</v>
      </c>
      <c r="CY7" s="6">
        <v>42036</v>
      </c>
      <c r="CZ7" s="6">
        <v>42036</v>
      </c>
      <c r="DA7" s="6">
        <v>42036</v>
      </c>
      <c r="DB7" s="6">
        <v>42036</v>
      </c>
      <c r="DC7" s="6">
        <v>42036</v>
      </c>
      <c r="DD7" s="6">
        <v>42036</v>
      </c>
      <c r="DE7" s="6">
        <v>42036</v>
      </c>
      <c r="DF7" s="6">
        <v>42036</v>
      </c>
      <c r="DG7" s="6">
        <v>42036</v>
      </c>
      <c r="DH7" s="6">
        <v>42036</v>
      </c>
      <c r="DI7" s="6">
        <v>42036</v>
      </c>
      <c r="DJ7" s="6">
        <v>42036</v>
      </c>
      <c r="DK7" s="6">
        <v>42036</v>
      </c>
      <c r="DL7" s="6">
        <v>42036</v>
      </c>
      <c r="DM7" s="6">
        <v>42036</v>
      </c>
      <c r="DN7" s="6">
        <v>42036</v>
      </c>
      <c r="DO7" s="6">
        <v>42036</v>
      </c>
      <c r="DP7" s="6">
        <v>42036</v>
      </c>
      <c r="DQ7" s="6">
        <v>42036</v>
      </c>
      <c r="DR7" s="6">
        <v>42036</v>
      </c>
      <c r="DS7" s="6">
        <v>42036</v>
      </c>
      <c r="DT7" s="6">
        <v>42036</v>
      </c>
      <c r="DU7" s="6">
        <v>42036</v>
      </c>
      <c r="DV7" s="6">
        <v>42036</v>
      </c>
      <c r="DW7" s="6">
        <v>42036</v>
      </c>
      <c r="DX7" s="6">
        <v>42036</v>
      </c>
      <c r="DY7" s="6">
        <v>42036</v>
      </c>
      <c r="DZ7" s="6">
        <v>42036</v>
      </c>
      <c r="EA7" s="6">
        <v>42036</v>
      </c>
      <c r="EB7" s="6">
        <v>42036</v>
      </c>
      <c r="EC7" s="6">
        <v>42036</v>
      </c>
      <c r="ED7" s="6">
        <v>42036</v>
      </c>
      <c r="EE7" s="6">
        <v>42036</v>
      </c>
      <c r="EF7" s="6">
        <v>42036</v>
      </c>
      <c r="EG7" s="6">
        <v>42036</v>
      </c>
      <c r="EH7" s="6">
        <v>42036</v>
      </c>
      <c r="EI7" s="6">
        <v>42036</v>
      </c>
      <c r="EJ7" s="6">
        <v>42036</v>
      </c>
      <c r="EK7" s="6">
        <v>42036</v>
      </c>
      <c r="EL7" s="6">
        <v>42036</v>
      </c>
      <c r="EM7" s="6">
        <v>42036</v>
      </c>
      <c r="EN7" s="6">
        <v>42036</v>
      </c>
      <c r="EO7" s="6">
        <v>42036</v>
      </c>
      <c r="EP7" s="6">
        <v>42036</v>
      </c>
      <c r="EQ7" s="6">
        <v>42036</v>
      </c>
      <c r="ER7" s="6">
        <v>42036</v>
      </c>
      <c r="ES7" s="6">
        <v>42036</v>
      </c>
      <c r="ET7" s="6">
        <v>42036</v>
      </c>
      <c r="EU7" s="6">
        <v>42036</v>
      </c>
      <c r="EV7" s="6">
        <v>42036</v>
      </c>
      <c r="EW7" s="6">
        <v>42036</v>
      </c>
      <c r="EX7" s="6">
        <v>42036</v>
      </c>
      <c r="EY7" s="6">
        <v>42036</v>
      </c>
      <c r="EZ7" s="6">
        <v>42036</v>
      </c>
      <c r="FA7" s="6">
        <v>42036</v>
      </c>
      <c r="FB7" s="6">
        <v>42036</v>
      </c>
      <c r="FC7" s="6">
        <v>42036</v>
      </c>
      <c r="FD7" s="6">
        <v>42036</v>
      </c>
      <c r="FE7" s="6">
        <v>42036</v>
      </c>
      <c r="FF7" s="6">
        <v>42036</v>
      </c>
      <c r="FG7" s="6">
        <v>42036</v>
      </c>
      <c r="FH7" s="6">
        <v>42036</v>
      </c>
      <c r="FI7" s="6">
        <v>42036</v>
      </c>
      <c r="FJ7" s="6">
        <v>42036</v>
      </c>
      <c r="FK7" s="6">
        <v>42036</v>
      </c>
      <c r="FL7" s="6">
        <v>42036</v>
      </c>
      <c r="FM7" s="6">
        <v>42036</v>
      </c>
      <c r="FN7" s="6">
        <v>42036</v>
      </c>
      <c r="FO7" s="6">
        <v>42036</v>
      </c>
      <c r="FP7" s="6">
        <v>42036</v>
      </c>
      <c r="FQ7" s="6">
        <v>42036</v>
      </c>
      <c r="FR7" s="6">
        <v>42036</v>
      </c>
      <c r="FS7" s="6">
        <v>42036</v>
      </c>
      <c r="FT7" s="6">
        <v>42036</v>
      </c>
      <c r="FU7" s="6">
        <v>42036</v>
      </c>
      <c r="FV7" s="6">
        <v>42036</v>
      </c>
      <c r="FW7" s="6">
        <v>42036</v>
      </c>
      <c r="FX7" s="6">
        <v>42036</v>
      </c>
      <c r="FY7" s="6">
        <v>42036</v>
      </c>
      <c r="FZ7" s="6">
        <v>42036</v>
      </c>
      <c r="GA7" s="6">
        <v>42036</v>
      </c>
      <c r="GB7" s="6">
        <v>42036</v>
      </c>
      <c r="GC7" s="6">
        <v>42036</v>
      </c>
      <c r="GD7" s="6">
        <v>42036</v>
      </c>
      <c r="GE7" s="6">
        <v>42036</v>
      </c>
      <c r="GF7" s="6">
        <v>42036</v>
      </c>
      <c r="GG7" s="6">
        <v>42036</v>
      </c>
      <c r="GH7" s="6">
        <v>42036</v>
      </c>
      <c r="GI7" s="6">
        <v>42036</v>
      </c>
      <c r="GJ7" s="6">
        <v>42036</v>
      </c>
      <c r="GK7" s="6">
        <v>42036</v>
      </c>
      <c r="GL7" s="6">
        <v>42036</v>
      </c>
      <c r="GM7" s="6">
        <v>42036</v>
      </c>
      <c r="GN7" s="6">
        <v>42036</v>
      </c>
      <c r="GO7" s="6">
        <v>42036</v>
      </c>
      <c r="GP7" s="6">
        <v>42036</v>
      </c>
      <c r="GQ7" s="6">
        <v>42036</v>
      </c>
      <c r="GR7" s="6">
        <v>42036</v>
      </c>
      <c r="GS7" s="6">
        <v>42036</v>
      </c>
      <c r="GT7" s="6">
        <v>42036</v>
      </c>
      <c r="GU7" s="6">
        <v>42036</v>
      </c>
      <c r="GV7" s="6">
        <v>42036</v>
      </c>
      <c r="GW7" s="6">
        <v>42036</v>
      </c>
      <c r="GX7" s="6">
        <v>42036</v>
      </c>
      <c r="GY7" s="6">
        <v>42036</v>
      </c>
      <c r="GZ7" s="6">
        <v>42036</v>
      </c>
      <c r="HA7" s="6">
        <v>42036</v>
      </c>
      <c r="HB7" s="6">
        <v>42036</v>
      </c>
      <c r="HC7" s="6">
        <v>42036</v>
      </c>
      <c r="HD7" s="6">
        <v>42036</v>
      </c>
      <c r="HE7" s="6">
        <v>42036</v>
      </c>
      <c r="HF7" s="6">
        <v>42036</v>
      </c>
      <c r="HG7" s="6">
        <v>42036</v>
      </c>
      <c r="HH7" s="6">
        <v>42036</v>
      </c>
      <c r="HI7" s="6">
        <v>42036</v>
      </c>
      <c r="HJ7" s="6">
        <v>42036</v>
      </c>
      <c r="HK7" s="6">
        <v>42036</v>
      </c>
      <c r="HL7" s="6">
        <v>42036</v>
      </c>
      <c r="HM7" s="6">
        <v>42036</v>
      </c>
      <c r="HN7" s="6">
        <v>42036</v>
      </c>
      <c r="HO7" s="6">
        <v>42036</v>
      </c>
      <c r="HP7" s="6">
        <v>42036</v>
      </c>
      <c r="HQ7" s="6">
        <v>42036</v>
      </c>
      <c r="HR7" s="6">
        <v>42036</v>
      </c>
      <c r="HS7" s="6">
        <v>42036</v>
      </c>
      <c r="HT7" s="6">
        <v>42036</v>
      </c>
      <c r="HU7" s="6">
        <v>42036</v>
      </c>
      <c r="HV7" s="6">
        <v>42036</v>
      </c>
      <c r="HW7" s="6">
        <v>42036</v>
      </c>
      <c r="HX7" s="6">
        <v>42036</v>
      </c>
      <c r="HY7" s="6">
        <v>42036</v>
      </c>
      <c r="HZ7" s="6">
        <v>42036</v>
      </c>
      <c r="IA7" s="6">
        <v>42036</v>
      </c>
      <c r="IB7" s="6">
        <v>42036</v>
      </c>
      <c r="IC7" s="6">
        <v>42036</v>
      </c>
      <c r="ID7" s="6">
        <v>42036</v>
      </c>
      <c r="IE7" s="6">
        <v>42036</v>
      </c>
      <c r="IF7" s="6">
        <v>42036</v>
      </c>
      <c r="IG7" s="6">
        <v>42036</v>
      </c>
      <c r="IH7" s="6">
        <v>42036</v>
      </c>
      <c r="II7" s="6">
        <v>42036</v>
      </c>
      <c r="IJ7" s="6">
        <v>42036</v>
      </c>
      <c r="IK7" s="6">
        <v>42036</v>
      </c>
      <c r="IL7" s="6">
        <v>42036</v>
      </c>
      <c r="IM7" s="6">
        <v>42036</v>
      </c>
      <c r="IN7" s="6">
        <v>42036</v>
      </c>
      <c r="IO7" s="6">
        <v>42036</v>
      </c>
      <c r="IP7" s="6">
        <v>42036</v>
      </c>
      <c r="IQ7" s="6">
        <v>42036</v>
      </c>
    </row>
    <row r="8" spans="1:251" s="6" customFormat="1">
      <c r="A8" s="5" t="s">
        <v>256</v>
      </c>
      <c r="B8" s="6">
        <v>44958</v>
      </c>
      <c r="C8" s="6">
        <v>44958</v>
      </c>
      <c r="D8" s="6">
        <v>44958</v>
      </c>
      <c r="E8" s="6">
        <v>44958</v>
      </c>
      <c r="F8" s="6">
        <v>44958</v>
      </c>
      <c r="G8" s="6">
        <v>44958</v>
      </c>
      <c r="H8" s="6">
        <v>44958</v>
      </c>
      <c r="I8" s="6">
        <v>44958</v>
      </c>
      <c r="J8" s="6">
        <v>44958</v>
      </c>
      <c r="K8" s="6">
        <v>44958</v>
      </c>
      <c r="L8" s="6">
        <v>44958</v>
      </c>
      <c r="M8" s="6">
        <v>44958</v>
      </c>
      <c r="N8" s="6">
        <v>44958</v>
      </c>
      <c r="O8" s="6">
        <v>44958</v>
      </c>
      <c r="P8" s="6">
        <v>44958</v>
      </c>
      <c r="Q8" s="6">
        <v>44958</v>
      </c>
      <c r="R8" s="6">
        <v>44958</v>
      </c>
      <c r="S8" s="6">
        <v>44958</v>
      </c>
      <c r="T8" s="6">
        <v>44958</v>
      </c>
      <c r="U8" s="6">
        <v>44958</v>
      </c>
      <c r="V8" s="6">
        <v>44958</v>
      </c>
      <c r="W8" s="6">
        <v>44958</v>
      </c>
      <c r="X8" s="6">
        <v>44958</v>
      </c>
      <c r="Y8" s="6">
        <v>44958</v>
      </c>
      <c r="Z8" s="6">
        <v>44958</v>
      </c>
      <c r="AA8" s="6">
        <v>44958</v>
      </c>
      <c r="AB8" s="6">
        <v>44958</v>
      </c>
      <c r="AC8" s="6">
        <v>44958</v>
      </c>
      <c r="AD8" s="6">
        <v>44958</v>
      </c>
      <c r="AE8" s="6">
        <v>44958</v>
      </c>
      <c r="AF8" s="6">
        <v>44958</v>
      </c>
      <c r="AG8" s="6">
        <v>44958</v>
      </c>
      <c r="AH8" s="6">
        <v>44958</v>
      </c>
      <c r="AI8" s="6">
        <v>44958</v>
      </c>
      <c r="AJ8" s="6">
        <v>44958</v>
      </c>
      <c r="AK8" s="6">
        <v>44958</v>
      </c>
      <c r="AL8" s="6">
        <v>44958</v>
      </c>
      <c r="AM8" s="6">
        <v>44958</v>
      </c>
      <c r="AN8" s="6">
        <v>44958</v>
      </c>
      <c r="AO8" s="6">
        <v>44958</v>
      </c>
      <c r="AP8" s="6">
        <v>44958</v>
      </c>
      <c r="AQ8" s="6">
        <v>44958</v>
      </c>
      <c r="AR8" s="6">
        <v>44958</v>
      </c>
      <c r="AS8" s="6">
        <v>44958</v>
      </c>
      <c r="AT8" s="6">
        <v>44958</v>
      </c>
      <c r="AU8" s="6">
        <v>44958</v>
      </c>
      <c r="AV8" s="6">
        <v>44958</v>
      </c>
      <c r="AW8" s="6">
        <v>44958</v>
      </c>
      <c r="AX8" s="6">
        <v>44958</v>
      </c>
      <c r="AY8" s="6">
        <v>44958</v>
      </c>
      <c r="AZ8" s="6">
        <v>44958</v>
      </c>
      <c r="BA8" s="6">
        <v>44958</v>
      </c>
      <c r="BB8" s="6">
        <v>44958</v>
      </c>
      <c r="BC8" s="6">
        <v>44958</v>
      </c>
      <c r="BD8" s="6">
        <v>44958</v>
      </c>
      <c r="BE8" s="6">
        <v>44958</v>
      </c>
      <c r="BF8" s="6">
        <v>44958</v>
      </c>
      <c r="BG8" s="6">
        <v>44958</v>
      </c>
      <c r="BH8" s="6">
        <v>44958</v>
      </c>
      <c r="BI8" s="6">
        <v>44958</v>
      </c>
      <c r="BJ8" s="6">
        <v>44958</v>
      </c>
      <c r="BK8" s="6">
        <v>44958</v>
      </c>
      <c r="BL8" s="6">
        <v>44958</v>
      </c>
      <c r="BM8" s="6">
        <v>44958</v>
      </c>
      <c r="BN8" s="6">
        <v>44958</v>
      </c>
      <c r="BO8" s="6">
        <v>44958</v>
      </c>
      <c r="BP8" s="6">
        <v>44958</v>
      </c>
      <c r="BQ8" s="6">
        <v>44958</v>
      </c>
      <c r="BR8" s="6">
        <v>44958</v>
      </c>
      <c r="BS8" s="6">
        <v>44958</v>
      </c>
      <c r="BT8" s="6">
        <v>44958</v>
      </c>
      <c r="BU8" s="6">
        <v>44958</v>
      </c>
      <c r="BV8" s="6">
        <v>44958</v>
      </c>
      <c r="BW8" s="6">
        <v>44958</v>
      </c>
      <c r="BX8" s="6">
        <v>44958</v>
      </c>
      <c r="BY8" s="6">
        <v>44958</v>
      </c>
      <c r="BZ8" s="6">
        <v>44958</v>
      </c>
      <c r="CA8" s="6">
        <v>44958</v>
      </c>
      <c r="CB8" s="6">
        <v>44958</v>
      </c>
      <c r="CC8" s="6">
        <v>44958</v>
      </c>
      <c r="CD8" s="6">
        <v>44958</v>
      </c>
      <c r="CE8" s="6">
        <v>44958</v>
      </c>
      <c r="CF8" s="6">
        <v>44958</v>
      </c>
      <c r="CG8" s="6">
        <v>44958</v>
      </c>
      <c r="CH8" s="6">
        <v>44958</v>
      </c>
      <c r="CI8" s="6">
        <v>44958</v>
      </c>
      <c r="CJ8" s="6">
        <v>44958</v>
      </c>
      <c r="CK8" s="6">
        <v>44958</v>
      </c>
      <c r="CL8" s="6">
        <v>44958</v>
      </c>
      <c r="CM8" s="6">
        <v>44958</v>
      </c>
      <c r="CN8" s="6">
        <v>44958</v>
      </c>
      <c r="CO8" s="6">
        <v>44958</v>
      </c>
      <c r="CP8" s="6">
        <v>44958</v>
      </c>
      <c r="CQ8" s="6">
        <v>44958</v>
      </c>
      <c r="CR8" s="6">
        <v>44958</v>
      </c>
      <c r="CS8" s="6">
        <v>44958</v>
      </c>
      <c r="CT8" s="6">
        <v>44958</v>
      </c>
      <c r="CU8" s="6">
        <v>44958</v>
      </c>
      <c r="CV8" s="6">
        <v>44958</v>
      </c>
      <c r="CW8" s="6">
        <v>44958</v>
      </c>
      <c r="CX8" s="6">
        <v>44958</v>
      </c>
      <c r="CY8" s="6">
        <v>44958</v>
      </c>
      <c r="CZ8" s="6">
        <v>44958</v>
      </c>
      <c r="DA8" s="6">
        <v>44958</v>
      </c>
      <c r="DB8" s="6">
        <v>44958</v>
      </c>
      <c r="DC8" s="6">
        <v>44958</v>
      </c>
      <c r="DD8" s="6">
        <v>44958</v>
      </c>
      <c r="DE8" s="6">
        <v>44958</v>
      </c>
      <c r="DF8" s="6">
        <v>44958</v>
      </c>
      <c r="DG8" s="6">
        <v>44958</v>
      </c>
      <c r="DH8" s="6">
        <v>44958</v>
      </c>
      <c r="DI8" s="6">
        <v>44958</v>
      </c>
      <c r="DJ8" s="6">
        <v>44958</v>
      </c>
      <c r="DK8" s="6">
        <v>44958</v>
      </c>
      <c r="DL8" s="6">
        <v>44958</v>
      </c>
      <c r="DM8" s="6">
        <v>44958</v>
      </c>
      <c r="DN8" s="6">
        <v>44958</v>
      </c>
      <c r="DO8" s="6">
        <v>44958</v>
      </c>
      <c r="DP8" s="6">
        <v>44958</v>
      </c>
      <c r="DQ8" s="6">
        <v>44958</v>
      </c>
      <c r="DR8" s="6">
        <v>44958</v>
      </c>
      <c r="DS8" s="6">
        <v>44958</v>
      </c>
      <c r="DT8" s="6">
        <v>44958</v>
      </c>
      <c r="DU8" s="6">
        <v>44958</v>
      </c>
      <c r="DV8" s="6">
        <v>44958</v>
      </c>
      <c r="DW8" s="6">
        <v>44958</v>
      </c>
      <c r="DX8" s="6">
        <v>44958</v>
      </c>
      <c r="DY8" s="6">
        <v>44958</v>
      </c>
      <c r="DZ8" s="6">
        <v>44958</v>
      </c>
      <c r="EA8" s="6">
        <v>44958</v>
      </c>
      <c r="EB8" s="6">
        <v>44958</v>
      </c>
      <c r="EC8" s="6">
        <v>44958</v>
      </c>
      <c r="ED8" s="6">
        <v>44958</v>
      </c>
      <c r="EE8" s="6">
        <v>44958</v>
      </c>
      <c r="EF8" s="6">
        <v>44958</v>
      </c>
      <c r="EG8" s="6">
        <v>44958</v>
      </c>
      <c r="EH8" s="6">
        <v>44958</v>
      </c>
      <c r="EI8" s="6">
        <v>44958</v>
      </c>
      <c r="EJ8" s="6">
        <v>44958</v>
      </c>
      <c r="EK8" s="6">
        <v>44958</v>
      </c>
      <c r="EL8" s="6">
        <v>44958</v>
      </c>
      <c r="EM8" s="6">
        <v>44958</v>
      </c>
      <c r="EN8" s="6">
        <v>44958</v>
      </c>
      <c r="EO8" s="6">
        <v>44958</v>
      </c>
      <c r="EP8" s="6">
        <v>44958</v>
      </c>
      <c r="EQ8" s="6">
        <v>44958</v>
      </c>
      <c r="ER8" s="6">
        <v>44958</v>
      </c>
      <c r="ES8" s="6">
        <v>44958</v>
      </c>
      <c r="ET8" s="6">
        <v>44958</v>
      </c>
      <c r="EU8" s="6">
        <v>44958</v>
      </c>
      <c r="EV8" s="6">
        <v>44958</v>
      </c>
      <c r="EW8" s="6">
        <v>44958</v>
      </c>
      <c r="EX8" s="6">
        <v>44958</v>
      </c>
      <c r="EY8" s="6">
        <v>44958</v>
      </c>
      <c r="EZ8" s="6">
        <v>44958</v>
      </c>
      <c r="FA8" s="6">
        <v>44958</v>
      </c>
      <c r="FB8" s="6">
        <v>44958</v>
      </c>
      <c r="FC8" s="6">
        <v>44958</v>
      </c>
      <c r="FD8" s="6">
        <v>44958</v>
      </c>
      <c r="FE8" s="6">
        <v>44958</v>
      </c>
      <c r="FF8" s="6">
        <v>44958</v>
      </c>
      <c r="FG8" s="6">
        <v>44958</v>
      </c>
      <c r="FH8" s="6">
        <v>44958</v>
      </c>
      <c r="FI8" s="6">
        <v>44958</v>
      </c>
      <c r="FJ8" s="6">
        <v>44958</v>
      </c>
      <c r="FK8" s="6">
        <v>44958</v>
      </c>
      <c r="FL8" s="6">
        <v>44958</v>
      </c>
      <c r="FM8" s="6">
        <v>44958</v>
      </c>
      <c r="FN8" s="6">
        <v>44958</v>
      </c>
      <c r="FO8" s="6">
        <v>44958</v>
      </c>
      <c r="FP8" s="6">
        <v>44958</v>
      </c>
      <c r="FQ8" s="6">
        <v>44958</v>
      </c>
      <c r="FR8" s="6">
        <v>44958</v>
      </c>
      <c r="FS8" s="6">
        <v>44958</v>
      </c>
      <c r="FT8" s="6">
        <v>44958</v>
      </c>
      <c r="FU8" s="6">
        <v>44958</v>
      </c>
      <c r="FV8" s="6">
        <v>44958</v>
      </c>
      <c r="FW8" s="6">
        <v>44958</v>
      </c>
      <c r="FX8" s="6">
        <v>44958</v>
      </c>
      <c r="FY8" s="6">
        <v>44958</v>
      </c>
      <c r="FZ8" s="6">
        <v>44958</v>
      </c>
      <c r="GA8" s="6">
        <v>44958</v>
      </c>
      <c r="GB8" s="6">
        <v>44958</v>
      </c>
      <c r="GC8" s="6">
        <v>44958</v>
      </c>
      <c r="GD8" s="6">
        <v>44958</v>
      </c>
      <c r="GE8" s="6">
        <v>44958</v>
      </c>
      <c r="GF8" s="6">
        <v>44958</v>
      </c>
      <c r="GG8" s="6">
        <v>44958</v>
      </c>
      <c r="GH8" s="6">
        <v>44958</v>
      </c>
      <c r="GI8" s="6">
        <v>44958</v>
      </c>
      <c r="GJ8" s="6">
        <v>44958</v>
      </c>
      <c r="GK8" s="6">
        <v>44958</v>
      </c>
      <c r="GL8" s="6">
        <v>44958</v>
      </c>
      <c r="GM8" s="6">
        <v>44958</v>
      </c>
      <c r="GN8" s="6">
        <v>44958</v>
      </c>
      <c r="GO8" s="6">
        <v>44958</v>
      </c>
      <c r="GP8" s="6">
        <v>44958</v>
      </c>
      <c r="GQ8" s="6">
        <v>44958</v>
      </c>
      <c r="GR8" s="6">
        <v>44958</v>
      </c>
      <c r="GS8" s="6">
        <v>44958</v>
      </c>
      <c r="GT8" s="6">
        <v>44958</v>
      </c>
      <c r="GU8" s="6">
        <v>44958</v>
      </c>
      <c r="GV8" s="6">
        <v>44958</v>
      </c>
      <c r="GW8" s="6">
        <v>44958</v>
      </c>
      <c r="GX8" s="6">
        <v>44958</v>
      </c>
      <c r="GY8" s="6">
        <v>44958</v>
      </c>
      <c r="GZ8" s="6">
        <v>44958</v>
      </c>
      <c r="HA8" s="6">
        <v>44958</v>
      </c>
      <c r="HB8" s="6">
        <v>44958</v>
      </c>
      <c r="HC8" s="6">
        <v>44958</v>
      </c>
      <c r="HD8" s="6">
        <v>44958</v>
      </c>
      <c r="HE8" s="6">
        <v>44958</v>
      </c>
      <c r="HF8" s="6">
        <v>44958</v>
      </c>
      <c r="HG8" s="6">
        <v>44958</v>
      </c>
      <c r="HH8" s="6">
        <v>44958</v>
      </c>
      <c r="HI8" s="6">
        <v>44958</v>
      </c>
      <c r="HJ8" s="6">
        <v>44958</v>
      </c>
      <c r="HK8" s="6">
        <v>44958</v>
      </c>
      <c r="HL8" s="6">
        <v>44958</v>
      </c>
      <c r="HM8" s="6">
        <v>44958</v>
      </c>
      <c r="HN8" s="6">
        <v>44958</v>
      </c>
      <c r="HO8" s="6">
        <v>44958</v>
      </c>
      <c r="HP8" s="6">
        <v>44958</v>
      </c>
      <c r="HQ8" s="6">
        <v>44958</v>
      </c>
      <c r="HR8" s="6">
        <v>44958</v>
      </c>
      <c r="HS8" s="6">
        <v>44958</v>
      </c>
      <c r="HT8" s="6">
        <v>44958</v>
      </c>
      <c r="HU8" s="6">
        <v>44958</v>
      </c>
      <c r="HV8" s="6">
        <v>44958</v>
      </c>
      <c r="HW8" s="6">
        <v>44958</v>
      </c>
      <c r="HX8" s="6">
        <v>44958</v>
      </c>
      <c r="HY8" s="6">
        <v>44958</v>
      </c>
      <c r="HZ8" s="6">
        <v>44958</v>
      </c>
      <c r="IA8" s="6">
        <v>44958</v>
      </c>
      <c r="IB8" s="6">
        <v>44958</v>
      </c>
      <c r="IC8" s="6">
        <v>44958</v>
      </c>
      <c r="ID8" s="6">
        <v>44958</v>
      </c>
      <c r="IE8" s="6">
        <v>44958</v>
      </c>
      <c r="IF8" s="6">
        <v>44958</v>
      </c>
      <c r="IG8" s="6">
        <v>44958</v>
      </c>
      <c r="IH8" s="6">
        <v>44958</v>
      </c>
      <c r="II8" s="6">
        <v>44958</v>
      </c>
      <c r="IJ8" s="6">
        <v>44958</v>
      </c>
      <c r="IK8" s="6">
        <v>44958</v>
      </c>
      <c r="IL8" s="6">
        <v>44958</v>
      </c>
      <c r="IM8" s="6">
        <v>44958</v>
      </c>
      <c r="IN8" s="6">
        <v>44958</v>
      </c>
      <c r="IO8" s="6">
        <v>44958</v>
      </c>
      <c r="IP8" s="6">
        <v>44958</v>
      </c>
      <c r="IQ8" s="6">
        <v>44958</v>
      </c>
    </row>
    <row r="9" spans="1:251">
      <c r="A9" s="4" t="s">
        <v>257</v>
      </c>
      <c r="B9" s="1">
        <v>9</v>
      </c>
      <c r="C9" s="1">
        <v>9</v>
      </c>
      <c r="D9" s="1">
        <v>9</v>
      </c>
      <c r="E9" s="1">
        <v>9</v>
      </c>
      <c r="F9" s="1">
        <v>9</v>
      </c>
      <c r="G9" s="1">
        <v>9</v>
      </c>
      <c r="H9" s="1">
        <v>9</v>
      </c>
      <c r="I9" s="1">
        <v>9</v>
      </c>
      <c r="J9" s="1">
        <v>9</v>
      </c>
      <c r="K9" s="1">
        <v>9</v>
      </c>
      <c r="L9" s="1">
        <v>9</v>
      </c>
      <c r="M9" s="1">
        <v>9</v>
      </c>
      <c r="N9" s="1">
        <v>9</v>
      </c>
      <c r="O9" s="1">
        <v>9</v>
      </c>
      <c r="P9" s="1">
        <v>9</v>
      </c>
      <c r="Q9" s="1">
        <v>9</v>
      </c>
      <c r="R9" s="1">
        <v>9</v>
      </c>
      <c r="S9" s="1">
        <v>9</v>
      </c>
      <c r="T9" s="1">
        <v>9</v>
      </c>
      <c r="U9" s="1">
        <v>9</v>
      </c>
      <c r="V9" s="1">
        <v>9</v>
      </c>
      <c r="W9" s="1">
        <v>9</v>
      </c>
      <c r="X9" s="1">
        <v>9</v>
      </c>
      <c r="Y9" s="1">
        <v>9</v>
      </c>
      <c r="Z9" s="1">
        <v>9</v>
      </c>
      <c r="AA9" s="1">
        <v>9</v>
      </c>
      <c r="AB9" s="1">
        <v>9</v>
      </c>
      <c r="AC9" s="1">
        <v>9</v>
      </c>
      <c r="AD9" s="1">
        <v>9</v>
      </c>
      <c r="AE9" s="1">
        <v>9</v>
      </c>
      <c r="AF9" s="1">
        <v>9</v>
      </c>
      <c r="AG9" s="1">
        <v>9</v>
      </c>
      <c r="AH9" s="1">
        <v>9</v>
      </c>
      <c r="AI9" s="1">
        <v>9</v>
      </c>
      <c r="AJ9" s="1">
        <v>9</v>
      </c>
      <c r="AK9" s="1">
        <v>9</v>
      </c>
      <c r="AL9" s="1">
        <v>9</v>
      </c>
      <c r="AM9" s="1">
        <v>9</v>
      </c>
      <c r="AN9" s="1">
        <v>9</v>
      </c>
      <c r="AO9" s="1">
        <v>9</v>
      </c>
      <c r="AP9" s="1">
        <v>9</v>
      </c>
      <c r="AQ9" s="1">
        <v>9</v>
      </c>
      <c r="AR9" s="1">
        <v>9</v>
      </c>
      <c r="AS9" s="1">
        <v>9</v>
      </c>
      <c r="AT9" s="1">
        <v>9</v>
      </c>
      <c r="AU9" s="1">
        <v>9</v>
      </c>
      <c r="AV9" s="1">
        <v>9</v>
      </c>
      <c r="AW9" s="1">
        <v>9</v>
      </c>
      <c r="AX9" s="1">
        <v>9</v>
      </c>
      <c r="AY9" s="1">
        <v>9</v>
      </c>
      <c r="AZ9" s="1">
        <v>9</v>
      </c>
      <c r="BA9" s="1">
        <v>9</v>
      </c>
      <c r="BB9" s="1">
        <v>9</v>
      </c>
      <c r="BC9" s="1">
        <v>9</v>
      </c>
      <c r="BD9" s="1">
        <v>9</v>
      </c>
      <c r="BE9" s="1">
        <v>9</v>
      </c>
      <c r="BF9" s="1">
        <v>9</v>
      </c>
      <c r="BG9" s="1">
        <v>9</v>
      </c>
      <c r="BH9" s="1">
        <v>9</v>
      </c>
      <c r="BI9" s="1">
        <v>9</v>
      </c>
      <c r="BJ9" s="1">
        <v>9</v>
      </c>
      <c r="BK9" s="1">
        <v>9</v>
      </c>
      <c r="BL9" s="1">
        <v>9</v>
      </c>
      <c r="BM9" s="1">
        <v>9</v>
      </c>
      <c r="BN9" s="1">
        <v>9</v>
      </c>
      <c r="BO9" s="1">
        <v>9</v>
      </c>
      <c r="BP9" s="1">
        <v>9</v>
      </c>
      <c r="BQ9" s="1">
        <v>9</v>
      </c>
      <c r="BR9" s="1">
        <v>9</v>
      </c>
      <c r="BS9" s="1">
        <v>9</v>
      </c>
      <c r="BT9" s="1">
        <v>9</v>
      </c>
      <c r="BU9" s="1">
        <v>9</v>
      </c>
      <c r="BV9" s="1">
        <v>9</v>
      </c>
      <c r="BW9" s="1">
        <v>9</v>
      </c>
      <c r="BX9" s="1">
        <v>9</v>
      </c>
      <c r="BY9" s="1">
        <v>9</v>
      </c>
      <c r="BZ9" s="1">
        <v>9</v>
      </c>
      <c r="CA9" s="1">
        <v>9</v>
      </c>
      <c r="CB9" s="1">
        <v>9</v>
      </c>
      <c r="CC9" s="1">
        <v>9</v>
      </c>
      <c r="CD9" s="1">
        <v>9</v>
      </c>
      <c r="CE9" s="1">
        <v>9</v>
      </c>
      <c r="CF9" s="1">
        <v>9</v>
      </c>
      <c r="CG9" s="1">
        <v>9</v>
      </c>
      <c r="CH9" s="1">
        <v>9</v>
      </c>
      <c r="CI9" s="1">
        <v>9</v>
      </c>
      <c r="CJ9" s="1">
        <v>9</v>
      </c>
      <c r="CK9" s="1">
        <v>9</v>
      </c>
      <c r="CL9" s="1">
        <v>9</v>
      </c>
      <c r="CM9" s="1">
        <v>9</v>
      </c>
      <c r="CN9" s="1">
        <v>9</v>
      </c>
      <c r="CO9" s="1">
        <v>9</v>
      </c>
      <c r="CP9" s="1">
        <v>9</v>
      </c>
      <c r="CQ9" s="1">
        <v>9</v>
      </c>
      <c r="CR9" s="1">
        <v>9</v>
      </c>
      <c r="CS9" s="1">
        <v>9</v>
      </c>
      <c r="CT9" s="1">
        <v>9</v>
      </c>
      <c r="CU9" s="1">
        <v>9</v>
      </c>
      <c r="CV9" s="1">
        <v>9</v>
      </c>
      <c r="CW9" s="1">
        <v>9</v>
      </c>
      <c r="CX9" s="1">
        <v>9</v>
      </c>
      <c r="CY9" s="1">
        <v>9</v>
      </c>
      <c r="CZ9" s="1">
        <v>9</v>
      </c>
      <c r="DA9" s="1">
        <v>9</v>
      </c>
      <c r="DB9" s="1">
        <v>9</v>
      </c>
      <c r="DC9" s="1">
        <v>9</v>
      </c>
      <c r="DD9" s="1">
        <v>9</v>
      </c>
      <c r="DE9" s="1">
        <v>9</v>
      </c>
      <c r="DF9" s="1">
        <v>9</v>
      </c>
      <c r="DG9" s="1">
        <v>9</v>
      </c>
      <c r="DH9" s="1">
        <v>9</v>
      </c>
      <c r="DI9" s="1">
        <v>9</v>
      </c>
      <c r="DJ9" s="1">
        <v>9</v>
      </c>
      <c r="DK9" s="1">
        <v>9</v>
      </c>
      <c r="DL9" s="1">
        <v>9</v>
      </c>
      <c r="DM9" s="1">
        <v>9</v>
      </c>
      <c r="DN9" s="1">
        <v>9</v>
      </c>
      <c r="DO9" s="1">
        <v>9</v>
      </c>
      <c r="DP9" s="1">
        <v>9</v>
      </c>
      <c r="DQ9" s="1">
        <v>9</v>
      </c>
      <c r="DR9" s="1">
        <v>9</v>
      </c>
      <c r="DS9" s="1">
        <v>9</v>
      </c>
      <c r="DT9" s="1">
        <v>9</v>
      </c>
      <c r="DU9" s="1">
        <v>9</v>
      </c>
      <c r="DV9" s="1">
        <v>9</v>
      </c>
      <c r="DW9" s="1">
        <v>9</v>
      </c>
      <c r="DX9" s="1">
        <v>9</v>
      </c>
      <c r="DY9" s="1">
        <v>9</v>
      </c>
      <c r="DZ9" s="1">
        <v>9</v>
      </c>
      <c r="EA9" s="1">
        <v>9</v>
      </c>
      <c r="EB9" s="1">
        <v>9</v>
      </c>
      <c r="EC9" s="1">
        <v>9</v>
      </c>
      <c r="ED9" s="1">
        <v>9</v>
      </c>
      <c r="EE9" s="1">
        <v>9</v>
      </c>
      <c r="EF9" s="1">
        <v>9</v>
      </c>
      <c r="EG9" s="1">
        <v>9</v>
      </c>
      <c r="EH9" s="1">
        <v>9</v>
      </c>
      <c r="EI9" s="1">
        <v>9</v>
      </c>
      <c r="EJ9" s="1">
        <v>9</v>
      </c>
      <c r="EK9" s="1">
        <v>9</v>
      </c>
      <c r="EL9" s="1">
        <v>9</v>
      </c>
      <c r="EM9" s="1">
        <v>9</v>
      </c>
      <c r="EN9" s="1">
        <v>9</v>
      </c>
      <c r="EO9" s="1">
        <v>9</v>
      </c>
      <c r="EP9" s="1">
        <v>9</v>
      </c>
      <c r="EQ9" s="1">
        <v>9</v>
      </c>
      <c r="ER9" s="1">
        <v>9</v>
      </c>
      <c r="ES9" s="1">
        <v>9</v>
      </c>
      <c r="ET9" s="1">
        <v>9</v>
      </c>
      <c r="EU9" s="1">
        <v>9</v>
      </c>
      <c r="EV9" s="1">
        <v>9</v>
      </c>
      <c r="EW9" s="1">
        <v>9</v>
      </c>
      <c r="EX9" s="1">
        <v>9</v>
      </c>
      <c r="EY9" s="1">
        <v>9</v>
      </c>
      <c r="EZ9" s="1">
        <v>9</v>
      </c>
      <c r="FA9" s="1">
        <v>9</v>
      </c>
      <c r="FB9" s="1">
        <v>9</v>
      </c>
      <c r="FC9" s="1">
        <v>9</v>
      </c>
      <c r="FD9" s="1">
        <v>9</v>
      </c>
      <c r="FE9" s="1">
        <v>9</v>
      </c>
      <c r="FF9" s="1">
        <v>9</v>
      </c>
      <c r="FG9" s="1">
        <v>9</v>
      </c>
      <c r="FH9" s="1">
        <v>9</v>
      </c>
      <c r="FI9" s="1">
        <v>9</v>
      </c>
      <c r="FJ9" s="1">
        <v>9</v>
      </c>
      <c r="FK9" s="1">
        <v>9</v>
      </c>
      <c r="FL9" s="1">
        <v>9</v>
      </c>
      <c r="FM9" s="1">
        <v>9</v>
      </c>
      <c r="FN9" s="1">
        <v>9</v>
      </c>
      <c r="FO9" s="1">
        <v>9</v>
      </c>
      <c r="FP9" s="1">
        <v>9</v>
      </c>
      <c r="FQ9" s="1">
        <v>9</v>
      </c>
      <c r="FR9" s="1">
        <v>9</v>
      </c>
      <c r="FS9" s="1">
        <v>9</v>
      </c>
      <c r="FT9" s="1">
        <v>9</v>
      </c>
      <c r="FU9" s="1">
        <v>9</v>
      </c>
      <c r="FV9" s="1">
        <v>9</v>
      </c>
      <c r="FW9" s="1">
        <v>9</v>
      </c>
      <c r="FX9" s="1">
        <v>9</v>
      </c>
      <c r="FY9" s="1">
        <v>9</v>
      </c>
      <c r="FZ9" s="1">
        <v>9</v>
      </c>
      <c r="GA9" s="1">
        <v>9</v>
      </c>
      <c r="GB9" s="1">
        <v>9</v>
      </c>
      <c r="GC9" s="1">
        <v>9</v>
      </c>
      <c r="GD9" s="1">
        <v>9</v>
      </c>
      <c r="GE9" s="1">
        <v>9</v>
      </c>
      <c r="GF9" s="1">
        <v>9</v>
      </c>
      <c r="GG9" s="1">
        <v>9</v>
      </c>
      <c r="GH9" s="1">
        <v>9</v>
      </c>
      <c r="GI9" s="1">
        <v>9</v>
      </c>
      <c r="GJ9" s="1">
        <v>9</v>
      </c>
      <c r="GK9" s="1">
        <v>9</v>
      </c>
      <c r="GL9" s="1">
        <v>9</v>
      </c>
      <c r="GM9" s="1">
        <v>9</v>
      </c>
      <c r="GN9" s="1">
        <v>9</v>
      </c>
      <c r="GO9" s="1">
        <v>9</v>
      </c>
      <c r="GP9" s="1">
        <v>9</v>
      </c>
      <c r="GQ9" s="1">
        <v>9</v>
      </c>
      <c r="GR9" s="1">
        <v>9</v>
      </c>
      <c r="GS9" s="1">
        <v>9</v>
      </c>
      <c r="GT9" s="1">
        <v>9</v>
      </c>
      <c r="GU9" s="1">
        <v>9</v>
      </c>
      <c r="GV9" s="1">
        <v>9</v>
      </c>
      <c r="GW9" s="1">
        <v>9</v>
      </c>
      <c r="GX9" s="1">
        <v>9</v>
      </c>
      <c r="GY9" s="1">
        <v>9</v>
      </c>
      <c r="GZ9" s="1">
        <v>9</v>
      </c>
      <c r="HA9" s="1">
        <v>9</v>
      </c>
      <c r="HB9" s="1">
        <v>9</v>
      </c>
      <c r="HC9" s="1">
        <v>9</v>
      </c>
      <c r="HD9" s="1">
        <v>9</v>
      </c>
      <c r="HE9" s="1">
        <v>9</v>
      </c>
      <c r="HF9" s="1">
        <v>9</v>
      </c>
      <c r="HG9" s="1">
        <v>9</v>
      </c>
      <c r="HH9" s="1">
        <v>9</v>
      </c>
      <c r="HI9" s="1">
        <v>9</v>
      </c>
      <c r="HJ9" s="1">
        <v>9</v>
      </c>
      <c r="HK9" s="1">
        <v>9</v>
      </c>
      <c r="HL9" s="1">
        <v>9</v>
      </c>
      <c r="HM9" s="1">
        <v>9</v>
      </c>
      <c r="HN9" s="1">
        <v>9</v>
      </c>
      <c r="HO9" s="1">
        <v>9</v>
      </c>
      <c r="HP9" s="1">
        <v>9</v>
      </c>
      <c r="HQ9" s="1">
        <v>9</v>
      </c>
      <c r="HR9" s="1">
        <v>9</v>
      </c>
      <c r="HS9" s="1">
        <v>9</v>
      </c>
      <c r="HT9" s="1">
        <v>9</v>
      </c>
      <c r="HU9" s="1">
        <v>9</v>
      </c>
      <c r="HV9" s="1">
        <v>9</v>
      </c>
      <c r="HW9" s="1">
        <v>9</v>
      </c>
      <c r="HX9" s="1">
        <v>9</v>
      </c>
      <c r="HY9" s="1">
        <v>9</v>
      </c>
      <c r="HZ9" s="1">
        <v>9</v>
      </c>
      <c r="IA9" s="1">
        <v>9</v>
      </c>
      <c r="IB9" s="1">
        <v>9</v>
      </c>
      <c r="IC9" s="1">
        <v>9</v>
      </c>
      <c r="ID9" s="1">
        <v>9</v>
      </c>
      <c r="IE9" s="1">
        <v>9</v>
      </c>
      <c r="IF9" s="1">
        <v>9</v>
      </c>
      <c r="IG9" s="1">
        <v>9</v>
      </c>
      <c r="IH9" s="1">
        <v>9</v>
      </c>
      <c r="II9" s="1">
        <v>9</v>
      </c>
      <c r="IJ9" s="1">
        <v>9</v>
      </c>
      <c r="IK9" s="1">
        <v>9</v>
      </c>
      <c r="IL9" s="1">
        <v>9</v>
      </c>
      <c r="IM9" s="1">
        <v>9</v>
      </c>
      <c r="IN9" s="1">
        <v>9</v>
      </c>
      <c r="IO9" s="1">
        <v>9</v>
      </c>
      <c r="IP9" s="1">
        <v>9</v>
      </c>
      <c r="IQ9" s="1">
        <v>9</v>
      </c>
    </row>
    <row r="10" spans="1:251">
      <c r="A10" s="4" t="s">
        <v>258</v>
      </c>
      <c r="B10" s="8" t="s">
        <v>1762</v>
      </c>
      <c r="C10" s="8" t="s">
        <v>1763</v>
      </c>
      <c r="D10" s="8" t="s">
        <v>1764</v>
      </c>
      <c r="E10" s="8" t="s">
        <v>1765</v>
      </c>
      <c r="F10" s="8" t="s">
        <v>1766</v>
      </c>
      <c r="G10" s="8" t="s">
        <v>1767</v>
      </c>
      <c r="H10" s="8" t="s">
        <v>1768</v>
      </c>
      <c r="I10" s="8" t="s">
        <v>1769</v>
      </c>
      <c r="J10" s="8" t="s">
        <v>1770</v>
      </c>
      <c r="K10" s="8" t="s">
        <v>1771</v>
      </c>
      <c r="L10" s="8" t="s">
        <v>1772</v>
      </c>
      <c r="M10" s="8" t="s">
        <v>1773</v>
      </c>
      <c r="N10" s="8" t="s">
        <v>1774</v>
      </c>
      <c r="O10" s="8" t="s">
        <v>1775</v>
      </c>
      <c r="P10" s="8" t="s">
        <v>1776</v>
      </c>
      <c r="Q10" s="8" t="s">
        <v>1777</v>
      </c>
      <c r="R10" s="8" t="s">
        <v>1778</v>
      </c>
      <c r="S10" s="8" t="s">
        <v>1779</v>
      </c>
      <c r="T10" s="8" t="s">
        <v>1780</v>
      </c>
      <c r="U10" s="8" t="s">
        <v>1781</v>
      </c>
      <c r="V10" s="8" t="s">
        <v>1782</v>
      </c>
      <c r="W10" s="8" t="s">
        <v>1783</v>
      </c>
      <c r="X10" s="8" t="s">
        <v>1784</v>
      </c>
      <c r="Y10" s="8" t="s">
        <v>1785</v>
      </c>
      <c r="Z10" s="8" t="s">
        <v>1786</v>
      </c>
      <c r="AA10" s="8" t="s">
        <v>1787</v>
      </c>
      <c r="AB10" s="8" t="s">
        <v>1788</v>
      </c>
      <c r="AC10" s="8" t="s">
        <v>1789</v>
      </c>
      <c r="AD10" s="8" t="s">
        <v>1790</v>
      </c>
      <c r="AE10" s="8" t="s">
        <v>1791</v>
      </c>
      <c r="AF10" s="8" t="s">
        <v>1792</v>
      </c>
      <c r="AG10" s="8" t="s">
        <v>1793</v>
      </c>
      <c r="AH10" s="8" t="s">
        <v>1794</v>
      </c>
      <c r="AI10" s="8" t="s">
        <v>1795</v>
      </c>
      <c r="AJ10" s="8" t="s">
        <v>1796</v>
      </c>
      <c r="AK10" s="8" t="s">
        <v>1797</v>
      </c>
      <c r="AL10" s="8" t="s">
        <v>1798</v>
      </c>
      <c r="AM10" s="8" t="s">
        <v>1799</v>
      </c>
      <c r="AN10" s="8" t="s">
        <v>1800</v>
      </c>
      <c r="AO10" s="8" t="s">
        <v>1801</v>
      </c>
      <c r="AP10" s="8" t="s">
        <v>1802</v>
      </c>
      <c r="AQ10" s="8" t="s">
        <v>1803</v>
      </c>
      <c r="AR10" s="8" t="s">
        <v>1804</v>
      </c>
      <c r="AS10" s="8" t="s">
        <v>1805</v>
      </c>
      <c r="AT10" s="8" t="s">
        <v>1806</v>
      </c>
      <c r="AU10" s="8" t="s">
        <v>1807</v>
      </c>
      <c r="AV10" s="8" t="s">
        <v>1808</v>
      </c>
      <c r="AW10" s="8" t="s">
        <v>1809</v>
      </c>
      <c r="AX10" s="8" t="s">
        <v>1810</v>
      </c>
      <c r="AY10" s="8" t="s">
        <v>1811</v>
      </c>
      <c r="AZ10" s="8" t="s">
        <v>1812</v>
      </c>
      <c r="BA10" s="8" t="s">
        <v>1813</v>
      </c>
      <c r="BB10" s="8" t="s">
        <v>1814</v>
      </c>
      <c r="BC10" s="8" t="s">
        <v>1815</v>
      </c>
      <c r="BD10" s="8" t="s">
        <v>1816</v>
      </c>
      <c r="BE10" s="8" t="s">
        <v>1817</v>
      </c>
      <c r="BF10" s="8" t="s">
        <v>1818</v>
      </c>
      <c r="BG10" s="8" t="s">
        <v>1819</v>
      </c>
      <c r="BH10" s="8" t="s">
        <v>1820</v>
      </c>
      <c r="BI10" s="8" t="s">
        <v>1821</v>
      </c>
      <c r="BJ10" s="8" t="s">
        <v>1822</v>
      </c>
      <c r="BK10" s="8" t="s">
        <v>1823</v>
      </c>
      <c r="BL10" s="8" t="s">
        <v>1824</v>
      </c>
      <c r="BM10" s="8" t="s">
        <v>1825</v>
      </c>
      <c r="BN10" s="8" t="s">
        <v>1826</v>
      </c>
      <c r="BO10" s="8" t="s">
        <v>1827</v>
      </c>
      <c r="BP10" s="8" t="s">
        <v>1828</v>
      </c>
      <c r="BQ10" s="8" t="s">
        <v>1829</v>
      </c>
      <c r="BR10" s="8" t="s">
        <v>1830</v>
      </c>
      <c r="BS10" s="8" t="s">
        <v>1831</v>
      </c>
      <c r="BT10" s="8" t="s">
        <v>1832</v>
      </c>
      <c r="BU10" s="8" t="s">
        <v>1833</v>
      </c>
      <c r="BV10" s="8" t="s">
        <v>1834</v>
      </c>
      <c r="BW10" s="8" t="s">
        <v>1835</v>
      </c>
      <c r="BX10" s="8" t="s">
        <v>1836</v>
      </c>
      <c r="BY10" s="8" t="s">
        <v>1837</v>
      </c>
      <c r="BZ10" s="8" t="s">
        <v>1838</v>
      </c>
      <c r="CA10" s="8" t="s">
        <v>1839</v>
      </c>
      <c r="CB10" s="8" t="s">
        <v>1840</v>
      </c>
      <c r="CC10" s="8" t="s">
        <v>1841</v>
      </c>
      <c r="CD10" s="8" t="s">
        <v>1842</v>
      </c>
      <c r="CE10" s="8" t="s">
        <v>1843</v>
      </c>
      <c r="CF10" s="8" t="s">
        <v>1844</v>
      </c>
      <c r="CG10" s="8" t="s">
        <v>1845</v>
      </c>
      <c r="CH10" s="8" t="s">
        <v>1846</v>
      </c>
      <c r="CI10" s="8" t="s">
        <v>1847</v>
      </c>
      <c r="CJ10" s="8" t="s">
        <v>1848</v>
      </c>
      <c r="CK10" s="8" t="s">
        <v>1849</v>
      </c>
      <c r="CL10" s="8" t="s">
        <v>1850</v>
      </c>
      <c r="CM10" s="8" t="s">
        <v>1851</v>
      </c>
      <c r="CN10" s="8" t="s">
        <v>1852</v>
      </c>
      <c r="CO10" s="8" t="s">
        <v>1853</v>
      </c>
      <c r="CP10" s="8" t="s">
        <v>1854</v>
      </c>
      <c r="CQ10" s="8" t="s">
        <v>1855</v>
      </c>
      <c r="CR10" s="8" t="s">
        <v>1856</v>
      </c>
      <c r="CS10" s="8" t="s">
        <v>1857</v>
      </c>
      <c r="CT10" s="8" t="s">
        <v>1858</v>
      </c>
      <c r="CU10" s="8" t="s">
        <v>1859</v>
      </c>
      <c r="CV10" s="8" t="s">
        <v>1860</v>
      </c>
      <c r="CW10" s="8" t="s">
        <v>1861</v>
      </c>
      <c r="CX10" s="8" t="s">
        <v>1862</v>
      </c>
      <c r="CY10" s="8" t="s">
        <v>1863</v>
      </c>
      <c r="CZ10" s="8" t="s">
        <v>1864</v>
      </c>
      <c r="DA10" s="8" t="s">
        <v>1865</v>
      </c>
      <c r="DB10" s="8" t="s">
        <v>1866</v>
      </c>
      <c r="DC10" s="8" t="s">
        <v>1867</v>
      </c>
      <c r="DD10" s="8" t="s">
        <v>1868</v>
      </c>
      <c r="DE10" s="8" t="s">
        <v>1869</v>
      </c>
      <c r="DF10" s="8" t="s">
        <v>1870</v>
      </c>
      <c r="DG10" s="8" t="s">
        <v>1871</v>
      </c>
      <c r="DH10" s="8" t="s">
        <v>1872</v>
      </c>
      <c r="DI10" s="8" t="s">
        <v>1873</v>
      </c>
      <c r="DJ10" s="8" t="s">
        <v>1874</v>
      </c>
      <c r="DK10" s="8" t="s">
        <v>1875</v>
      </c>
      <c r="DL10" s="8" t="s">
        <v>1876</v>
      </c>
      <c r="DM10" s="8" t="s">
        <v>1877</v>
      </c>
      <c r="DN10" s="8" t="s">
        <v>1878</v>
      </c>
      <c r="DO10" s="8" t="s">
        <v>1879</v>
      </c>
      <c r="DP10" s="8" t="s">
        <v>1880</v>
      </c>
      <c r="DQ10" s="8" t="s">
        <v>1881</v>
      </c>
      <c r="DR10" s="8" t="s">
        <v>1882</v>
      </c>
      <c r="DS10" s="8" t="s">
        <v>1883</v>
      </c>
      <c r="DT10" s="8" t="s">
        <v>1884</v>
      </c>
      <c r="DU10" s="8" t="s">
        <v>1885</v>
      </c>
      <c r="DV10" s="8" t="s">
        <v>1886</v>
      </c>
      <c r="DW10" s="8" t="s">
        <v>1887</v>
      </c>
      <c r="DX10" s="8" t="s">
        <v>1888</v>
      </c>
      <c r="DY10" s="8" t="s">
        <v>1889</v>
      </c>
      <c r="DZ10" s="8" t="s">
        <v>1890</v>
      </c>
      <c r="EA10" s="8" t="s">
        <v>1891</v>
      </c>
      <c r="EB10" s="8" t="s">
        <v>1892</v>
      </c>
      <c r="EC10" s="8" t="s">
        <v>1893</v>
      </c>
      <c r="ED10" s="8" t="s">
        <v>1894</v>
      </c>
      <c r="EE10" s="8" t="s">
        <v>1895</v>
      </c>
      <c r="EF10" s="8" t="s">
        <v>1896</v>
      </c>
      <c r="EG10" s="8" t="s">
        <v>1897</v>
      </c>
      <c r="EH10" s="8" t="s">
        <v>1898</v>
      </c>
      <c r="EI10" s="8" t="s">
        <v>1899</v>
      </c>
      <c r="EJ10" s="8" t="s">
        <v>1900</v>
      </c>
      <c r="EK10" s="8" t="s">
        <v>1901</v>
      </c>
      <c r="EL10" s="8" t="s">
        <v>1902</v>
      </c>
      <c r="EM10" s="8" t="s">
        <v>1903</v>
      </c>
      <c r="EN10" s="8" t="s">
        <v>1904</v>
      </c>
      <c r="EO10" s="8" t="s">
        <v>1905</v>
      </c>
      <c r="EP10" s="8" t="s">
        <v>1906</v>
      </c>
      <c r="EQ10" s="8" t="s">
        <v>1907</v>
      </c>
      <c r="ER10" s="8" t="s">
        <v>1908</v>
      </c>
      <c r="ES10" s="8" t="s">
        <v>1909</v>
      </c>
      <c r="ET10" s="8" t="s">
        <v>1910</v>
      </c>
      <c r="EU10" s="8" t="s">
        <v>1911</v>
      </c>
      <c r="EV10" s="8" t="s">
        <v>1912</v>
      </c>
      <c r="EW10" s="8" t="s">
        <v>1913</v>
      </c>
      <c r="EX10" s="8" t="s">
        <v>1914</v>
      </c>
      <c r="EY10" s="8" t="s">
        <v>1915</v>
      </c>
      <c r="EZ10" s="8" t="s">
        <v>1916</v>
      </c>
      <c r="FA10" s="8" t="s">
        <v>1917</v>
      </c>
      <c r="FB10" s="8" t="s">
        <v>1918</v>
      </c>
      <c r="FC10" s="8" t="s">
        <v>1919</v>
      </c>
      <c r="FD10" s="8" t="s">
        <v>1920</v>
      </c>
      <c r="FE10" s="8" t="s">
        <v>1921</v>
      </c>
      <c r="FF10" s="8" t="s">
        <v>1922</v>
      </c>
      <c r="FG10" s="8" t="s">
        <v>1923</v>
      </c>
      <c r="FH10" s="8" t="s">
        <v>1924</v>
      </c>
      <c r="FI10" s="8" t="s">
        <v>1925</v>
      </c>
      <c r="FJ10" s="8" t="s">
        <v>1926</v>
      </c>
      <c r="FK10" s="8" t="s">
        <v>1927</v>
      </c>
      <c r="FL10" s="8" t="s">
        <v>1928</v>
      </c>
      <c r="FM10" s="8" t="s">
        <v>1929</v>
      </c>
      <c r="FN10" s="8" t="s">
        <v>1930</v>
      </c>
      <c r="FO10" s="8" t="s">
        <v>1931</v>
      </c>
      <c r="FP10" s="8" t="s">
        <v>1932</v>
      </c>
      <c r="FQ10" s="8" t="s">
        <v>1933</v>
      </c>
      <c r="FR10" s="8" t="s">
        <v>1934</v>
      </c>
      <c r="FS10" s="8" t="s">
        <v>1935</v>
      </c>
      <c r="FT10" s="8" t="s">
        <v>1936</v>
      </c>
      <c r="FU10" s="8" t="s">
        <v>1937</v>
      </c>
      <c r="FV10" s="8" t="s">
        <v>1938</v>
      </c>
      <c r="FW10" s="8" t="s">
        <v>1939</v>
      </c>
      <c r="FX10" s="8" t="s">
        <v>1940</v>
      </c>
      <c r="FY10" s="8" t="s">
        <v>1941</v>
      </c>
      <c r="FZ10" s="8" t="s">
        <v>1942</v>
      </c>
      <c r="GA10" s="8" t="s">
        <v>1943</v>
      </c>
      <c r="GB10" s="8" t="s">
        <v>1944</v>
      </c>
      <c r="GC10" s="8" t="s">
        <v>1945</v>
      </c>
      <c r="GD10" s="8" t="s">
        <v>1946</v>
      </c>
      <c r="GE10" s="8" t="s">
        <v>1947</v>
      </c>
      <c r="GF10" s="8" t="s">
        <v>1948</v>
      </c>
      <c r="GG10" s="8" t="s">
        <v>1949</v>
      </c>
      <c r="GH10" s="8" t="s">
        <v>1950</v>
      </c>
      <c r="GI10" s="8" t="s">
        <v>1951</v>
      </c>
      <c r="GJ10" s="8" t="s">
        <v>1952</v>
      </c>
      <c r="GK10" s="8" t="s">
        <v>1953</v>
      </c>
      <c r="GL10" s="8" t="s">
        <v>1954</v>
      </c>
      <c r="GM10" s="8" t="s">
        <v>1955</v>
      </c>
      <c r="GN10" s="8" t="s">
        <v>1956</v>
      </c>
      <c r="GO10" s="8" t="s">
        <v>1957</v>
      </c>
      <c r="GP10" s="8" t="s">
        <v>1958</v>
      </c>
      <c r="GQ10" s="8" t="s">
        <v>1959</v>
      </c>
      <c r="GR10" s="8" t="s">
        <v>1960</v>
      </c>
      <c r="GS10" s="8" t="s">
        <v>1961</v>
      </c>
      <c r="GT10" s="8" t="s">
        <v>1962</v>
      </c>
      <c r="GU10" s="8" t="s">
        <v>1963</v>
      </c>
      <c r="GV10" s="8" t="s">
        <v>1964</v>
      </c>
      <c r="GW10" s="8" t="s">
        <v>1965</v>
      </c>
      <c r="GX10" s="8" t="s">
        <v>1966</v>
      </c>
      <c r="GY10" s="8" t="s">
        <v>1967</v>
      </c>
      <c r="GZ10" s="8" t="s">
        <v>1968</v>
      </c>
      <c r="HA10" s="8" t="s">
        <v>1969</v>
      </c>
      <c r="HB10" s="8" t="s">
        <v>1970</v>
      </c>
      <c r="HC10" s="8" t="s">
        <v>1971</v>
      </c>
      <c r="HD10" s="8" t="s">
        <v>1972</v>
      </c>
      <c r="HE10" s="8" t="s">
        <v>1973</v>
      </c>
      <c r="HF10" s="8" t="s">
        <v>1974</v>
      </c>
      <c r="HG10" s="8" t="s">
        <v>1975</v>
      </c>
      <c r="HH10" s="8" t="s">
        <v>1976</v>
      </c>
      <c r="HI10" s="8" t="s">
        <v>1977</v>
      </c>
      <c r="HJ10" s="8" t="s">
        <v>1978</v>
      </c>
      <c r="HK10" s="8" t="s">
        <v>1979</v>
      </c>
      <c r="HL10" s="8" t="s">
        <v>1980</v>
      </c>
      <c r="HM10" s="8" t="s">
        <v>1981</v>
      </c>
      <c r="HN10" s="8" t="s">
        <v>1982</v>
      </c>
      <c r="HO10" s="8" t="s">
        <v>1983</v>
      </c>
      <c r="HP10" s="8" t="s">
        <v>1984</v>
      </c>
      <c r="HQ10" s="8" t="s">
        <v>1985</v>
      </c>
      <c r="HR10" s="8" t="s">
        <v>1986</v>
      </c>
      <c r="HS10" s="8" t="s">
        <v>1987</v>
      </c>
      <c r="HT10" s="8" t="s">
        <v>1988</v>
      </c>
      <c r="HU10" s="8" t="s">
        <v>1989</v>
      </c>
      <c r="HV10" s="8" t="s">
        <v>1990</v>
      </c>
      <c r="HW10" s="8" t="s">
        <v>1991</v>
      </c>
      <c r="HX10" s="8" t="s">
        <v>1992</v>
      </c>
      <c r="HY10" s="8" t="s">
        <v>1993</v>
      </c>
      <c r="HZ10" s="8" t="s">
        <v>1994</v>
      </c>
      <c r="IA10" s="8" t="s">
        <v>1995</v>
      </c>
      <c r="IB10" s="8" t="s">
        <v>1996</v>
      </c>
      <c r="IC10" s="8" t="s">
        <v>1997</v>
      </c>
      <c r="ID10" s="8" t="s">
        <v>1998</v>
      </c>
      <c r="IE10" s="8" t="s">
        <v>1999</v>
      </c>
      <c r="IF10" s="8" t="s">
        <v>2000</v>
      </c>
      <c r="IG10" s="8" t="s">
        <v>2001</v>
      </c>
      <c r="IH10" s="8" t="s">
        <v>2002</v>
      </c>
      <c r="II10" s="8" t="s">
        <v>2003</v>
      </c>
      <c r="IJ10" s="8" t="s">
        <v>2004</v>
      </c>
      <c r="IK10" s="8" t="s">
        <v>2005</v>
      </c>
      <c r="IL10" s="8" t="s">
        <v>2006</v>
      </c>
      <c r="IM10" s="8" t="s">
        <v>2007</v>
      </c>
      <c r="IN10" s="8" t="s">
        <v>2008</v>
      </c>
      <c r="IO10" s="8" t="s">
        <v>2009</v>
      </c>
      <c r="IP10" s="8" t="s">
        <v>2010</v>
      </c>
      <c r="IQ10" s="8" t="s">
        <v>2011</v>
      </c>
    </row>
    <row r="11" spans="1:251">
      <c r="A11" s="10">
        <v>42036</v>
      </c>
      <c r="B11" s="9">
        <v>283.72300000000001</v>
      </c>
      <c r="C11" s="9">
        <v>116.095</v>
      </c>
      <c r="D11" s="9">
        <v>167.62799999999999</v>
      </c>
      <c r="E11" s="9">
        <v>265.31700000000001</v>
      </c>
      <c r="F11" s="9">
        <v>103.134</v>
      </c>
      <c r="G11" s="9">
        <v>162.184</v>
      </c>
      <c r="H11" s="9">
        <v>545.976</v>
      </c>
      <c r="I11" s="9">
        <v>292.99099999999999</v>
      </c>
      <c r="J11" s="9">
        <v>252.98599999999999</v>
      </c>
      <c r="K11" s="9">
        <v>2428.4870000000001</v>
      </c>
      <c r="L11" s="9">
        <v>1311.519</v>
      </c>
      <c r="M11" s="9">
        <v>1116.9680000000001</v>
      </c>
      <c r="N11" s="9">
        <v>486.37200000000001</v>
      </c>
      <c r="O11" s="9">
        <v>259</v>
      </c>
      <c r="P11" s="9">
        <v>227.37200000000001</v>
      </c>
      <c r="Q11" s="9">
        <v>1920.721</v>
      </c>
      <c r="R11" s="9">
        <v>975.78599999999994</v>
      </c>
      <c r="S11" s="9">
        <v>944.93499999999995</v>
      </c>
      <c r="T11" s="9">
        <v>256.14999999999998</v>
      </c>
      <c r="U11" s="9">
        <v>132.554</v>
      </c>
      <c r="V11" s="9">
        <v>123.596</v>
      </c>
      <c r="W11" s="9">
        <v>3223.51</v>
      </c>
      <c r="X11" s="9">
        <v>1722.1590000000001</v>
      </c>
      <c r="Y11" s="9">
        <v>1501.3520000000001</v>
      </c>
      <c r="Z11" s="9">
        <v>2873.87</v>
      </c>
      <c r="AA11" s="9">
        <v>1544.5419999999999</v>
      </c>
      <c r="AB11" s="9">
        <v>1329.328</v>
      </c>
      <c r="AC11" s="9">
        <v>2675.27</v>
      </c>
      <c r="AD11" s="9">
        <v>1450.318</v>
      </c>
      <c r="AE11" s="9">
        <v>1224.953</v>
      </c>
      <c r="AF11" s="9">
        <v>828.67200000000003</v>
      </c>
      <c r="AG11" s="9">
        <v>414.27699999999999</v>
      </c>
      <c r="AH11" s="9">
        <v>414.39499999999998</v>
      </c>
      <c r="AI11" s="9">
        <v>486.98899999999998</v>
      </c>
      <c r="AJ11" s="9">
        <v>252.321</v>
      </c>
      <c r="AK11" s="9">
        <v>234.667</v>
      </c>
      <c r="AL11" s="9">
        <v>237.94200000000001</v>
      </c>
      <c r="AM11" s="9">
        <v>134.672</v>
      </c>
      <c r="AN11" s="9">
        <v>103.27</v>
      </c>
      <c r="AO11" s="9">
        <v>198.20500000000001</v>
      </c>
      <c r="AP11" s="9">
        <v>105.048</v>
      </c>
      <c r="AQ11" s="9">
        <v>93.158000000000001</v>
      </c>
      <c r="AR11" s="9">
        <v>1611.4380000000001</v>
      </c>
      <c r="AS11" s="9">
        <v>653.06700000000001</v>
      </c>
      <c r="AT11" s="9">
        <v>958.37</v>
      </c>
      <c r="AU11" s="9">
        <v>358.964</v>
      </c>
      <c r="AV11" s="9">
        <v>131.57900000000001</v>
      </c>
      <c r="AW11" s="9">
        <v>227.38499999999999</v>
      </c>
      <c r="AX11" s="9">
        <v>89.567999999999998</v>
      </c>
      <c r="AY11" s="9">
        <v>38.051000000000002</v>
      </c>
      <c r="AZ11" s="9">
        <v>51.517000000000003</v>
      </c>
      <c r="BA11" s="9">
        <v>298.41199999999998</v>
      </c>
      <c r="BB11" s="9">
        <v>105.02</v>
      </c>
      <c r="BC11" s="9">
        <v>193.392</v>
      </c>
      <c r="BD11" s="9">
        <v>45.106000000000002</v>
      </c>
      <c r="BE11" s="9">
        <v>17.239999999999998</v>
      </c>
      <c r="BF11" s="9">
        <v>27.866</v>
      </c>
      <c r="BG11" s="9">
        <v>238.67099999999999</v>
      </c>
      <c r="BH11" s="9">
        <v>81.024000000000001</v>
      </c>
      <c r="BI11" s="9">
        <v>157.64699999999999</v>
      </c>
      <c r="BJ11" s="9">
        <v>26.382000000000001</v>
      </c>
      <c r="BK11" s="9">
        <v>10.951000000000001</v>
      </c>
      <c r="BL11" s="9">
        <v>15.430999999999999</v>
      </c>
      <c r="BM11" s="9">
        <v>61.793999999999997</v>
      </c>
      <c r="BN11" s="9">
        <v>27.196999999999999</v>
      </c>
      <c r="BO11" s="9">
        <v>34.597000000000001</v>
      </c>
      <c r="BP11" s="9">
        <v>67.343000000000004</v>
      </c>
      <c r="BQ11" s="9">
        <v>2.8420000000000001</v>
      </c>
      <c r="BR11" s="9">
        <v>64.5</v>
      </c>
      <c r="BS11" s="9">
        <v>674.18</v>
      </c>
      <c r="BT11" s="9">
        <v>286.95100000000002</v>
      </c>
      <c r="BU11" s="9">
        <v>387.22899999999998</v>
      </c>
      <c r="BV11" s="9">
        <v>558.41099999999994</v>
      </c>
      <c r="BW11" s="9">
        <v>237.26400000000001</v>
      </c>
      <c r="BX11" s="9">
        <v>321.14699999999999</v>
      </c>
      <c r="BY11" s="9">
        <v>71.98</v>
      </c>
      <c r="BZ11" s="9">
        <v>31.460999999999999</v>
      </c>
      <c r="CA11" s="9">
        <v>40.518999999999998</v>
      </c>
      <c r="CB11" s="9">
        <v>486.43099999999998</v>
      </c>
      <c r="CC11" s="9">
        <v>205.803</v>
      </c>
      <c r="CD11" s="9">
        <v>280.62799999999999</v>
      </c>
      <c r="CE11" s="9">
        <v>3046.4430000000002</v>
      </c>
      <c r="CF11" s="9">
        <v>1635.971</v>
      </c>
      <c r="CG11" s="9">
        <v>1410.473</v>
      </c>
      <c r="CH11" s="9">
        <v>1737.663</v>
      </c>
      <c r="CI11" s="9">
        <v>726.654</v>
      </c>
      <c r="CJ11" s="9">
        <v>1011.009</v>
      </c>
      <c r="CK11" s="9">
        <v>278.01100000000002</v>
      </c>
      <c r="CL11" s="9">
        <v>100.81</v>
      </c>
      <c r="CM11" s="9">
        <v>177.20099999999999</v>
      </c>
      <c r="CN11" s="9">
        <v>3754.8820000000001</v>
      </c>
      <c r="CO11" s="9">
        <v>1854.3710000000001</v>
      </c>
      <c r="CP11" s="9">
        <v>1900.511</v>
      </c>
      <c r="CQ11" s="9">
        <v>2320.1039999999998</v>
      </c>
      <c r="CR11" s="9">
        <v>1232.4749999999999</v>
      </c>
      <c r="CS11" s="9">
        <v>1087.6289999999999</v>
      </c>
      <c r="CT11" s="9">
        <v>350.30099999999999</v>
      </c>
      <c r="CU11" s="9">
        <v>180.07</v>
      </c>
      <c r="CV11" s="9">
        <v>170.23099999999999</v>
      </c>
      <c r="CW11" s="9">
        <v>211.66900000000001</v>
      </c>
      <c r="CX11" s="9">
        <v>80.966999999999999</v>
      </c>
      <c r="CY11" s="9">
        <v>130.703</v>
      </c>
      <c r="CZ11" s="9">
        <v>121.691</v>
      </c>
      <c r="DA11" s="9">
        <v>49.167999999999999</v>
      </c>
      <c r="DB11" s="9">
        <v>72.522999999999996</v>
      </c>
      <c r="DC11" s="9">
        <v>219.33099999999999</v>
      </c>
      <c r="DD11" s="9">
        <v>91.066000000000003</v>
      </c>
      <c r="DE11" s="9">
        <v>128.26499999999999</v>
      </c>
      <c r="DF11" s="9">
        <v>201.75399999999999</v>
      </c>
      <c r="DG11" s="9">
        <v>78.042000000000002</v>
      </c>
      <c r="DH11" s="9">
        <v>123.712</v>
      </c>
      <c r="DI11" s="9">
        <v>458.11599999999999</v>
      </c>
      <c r="DJ11" s="9">
        <v>229.68</v>
      </c>
      <c r="DK11" s="9">
        <v>228.43700000000001</v>
      </c>
      <c r="DL11" s="9">
        <v>1861.9880000000001</v>
      </c>
      <c r="DM11" s="9">
        <v>1002.795</v>
      </c>
      <c r="DN11" s="9">
        <v>859.19299999999998</v>
      </c>
      <c r="DO11" s="9">
        <v>422.23200000000003</v>
      </c>
      <c r="DP11" s="9">
        <v>210.767</v>
      </c>
      <c r="DQ11" s="9">
        <v>211.465</v>
      </c>
      <c r="DR11" s="9">
        <v>1516.9780000000001</v>
      </c>
      <c r="DS11" s="9">
        <v>797.10500000000002</v>
      </c>
      <c r="DT11" s="9">
        <v>719.87300000000005</v>
      </c>
      <c r="DU11" s="9">
        <v>171.43100000000001</v>
      </c>
      <c r="DV11" s="9">
        <v>83.17</v>
      </c>
      <c r="DW11" s="9">
        <v>88.260999999999996</v>
      </c>
      <c r="DX11" s="9">
        <v>2498.6979999999999</v>
      </c>
      <c r="DY11" s="9">
        <v>1318.04</v>
      </c>
      <c r="DZ11" s="9">
        <v>1180.6579999999999</v>
      </c>
      <c r="EA11" s="9">
        <v>2220.6469999999999</v>
      </c>
      <c r="EB11" s="9">
        <v>1191.366</v>
      </c>
      <c r="EC11" s="9">
        <v>1029.2809999999999</v>
      </c>
      <c r="ED11" s="9">
        <v>2068.2510000000002</v>
      </c>
      <c r="EE11" s="9">
        <v>1117.088</v>
      </c>
      <c r="EF11" s="9">
        <v>951.16300000000001</v>
      </c>
      <c r="EG11" s="9">
        <v>578.80999999999995</v>
      </c>
      <c r="EH11" s="9">
        <v>297.63299999999998</v>
      </c>
      <c r="EI11" s="9">
        <v>281.17700000000002</v>
      </c>
      <c r="EJ11" s="9">
        <v>376.483</v>
      </c>
      <c r="EK11" s="9">
        <v>196.09899999999999</v>
      </c>
      <c r="EL11" s="9">
        <v>180.38399999999999</v>
      </c>
      <c r="EM11" s="9">
        <v>197.88900000000001</v>
      </c>
      <c r="EN11" s="9">
        <v>110.53400000000001</v>
      </c>
      <c r="EO11" s="9">
        <v>87.355999999999995</v>
      </c>
      <c r="EP11" s="9">
        <v>161.89099999999999</v>
      </c>
      <c r="EQ11" s="9">
        <v>90.637</v>
      </c>
      <c r="ER11" s="9">
        <v>71.253</v>
      </c>
      <c r="ES11" s="9">
        <v>1272.8869999999999</v>
      </c>
      <c r="ET11" s="9">
        <v>531.25900000000001</v>
      </c>
      <c r="EU11" s="9">
        <v>741.62800000000004</v>
      </c>
      <c r="EV11" s="9">
        <v>258.26799999999997</v>
      </c>
      <c r="EW11" s="9">
        <v>89.37</v>
      </c>
      <c r="EX11" s="9">
        <v>168.899</v>
      </c>
      <c r="EY11" s="9">
        <v>58.72</v>
      </c>
      <c r="EZ11" s="9">
        <v>23.556999999999999</v>
      </c>
      <c r="FA11" s="9">
        <v>35.162999999999997</v>
      </c>
      <c r="FB11" s="9">
        <v>225.94900000000001</v>
      </c>
      <c r="FC11" s="9">
        <v>78.34</v>
      </c>
      <c r="FD11" s="9">
        <v>147.60900000000001</v>
      </c>
      <c r="FE11" s="9">
        <v>33.445999999999998</v>
      </c>
      <c r="FF11" s="9">
        <v>10.446999999999999</v>
      </c>
      <c r="FG11" s="9">
        <v>22.998999999999999</v>
      </c>
      <c r="FH11" s="9">
        <v>183.83699999999999</v>
      </c>
      <c r="FI11" s="9">
        <v>64.427000000000007</v>
      </c>
      <c r="FJ11" s="9">
        <v>119.41</v>
      </c>
      <c r="FK11" s="9">
        <v>19.881</v>
      </c>
      <c r="FL11" s="9">
        <v>10.117000000000001</v>
      </c>
      <c r="FM11" s="9">
        <v>9.7629999999999999</v>
      </c>
      <c r="FN11" s="9">
        <v>32.795000000000002</v>
      </c>
      <c r="FO11" s="9">
        <v>11.03</v>
      </c>
      <c r="FP11" s="9">
        <v>21.765999999999998</v>
      </c>
      <c r="FQ11" s="9">
        <v>64.105999999999995</v>
      </c>
      <c r="FR11" s="9">
        <v>7.2930000000000001</v>
      </c>
      <c r="FS11" s="9">
        <v>56.813000000000002</v>
      </c>
      <c r="FT11" s="9">
        <v>558.34100000000001</v>
      </c>
      <c r="FU11" s="9">
        <v>240.06</v>
      </c>
      <c r="FV11" s="9">
        <v>318.28100000000001</v>
      </c>
      <c r="FW11" s="9">
        <v>420.63499999999999</v>
      </c>
      <c r="FX11" s="9">
        <v>180.00700000000001</v>
      </c>
      <c r="FY11" s="9">
        <v>240.62799999999999</v>
      </c>
      <c r="FZ11" s="9">
        <v>54.243000000000002</v>
      </c>
      <c r="GA11" s="9">
        <v>23</v>
      </c>
      <c r="GB11" s="9">
        <v>31.242999999999999</v>
      </c>
      <c r="GC11" s="9">
        <v>366.39299999999997</v>
      </c>
      <c r="GD11" s="9">
        <v>157.00700000000001</v>
      </c>
      <c r="GE11" s="9">
        <v>209.38499999999999</v>
      </c>
      <c r="GF11" s="9">
        <v>2374.3470000000002</v>
      </c>
      <c r="GG11" s="9">
        <v>1255.4749999999999</v>
      </c>
      <c r="GH11" s="9">
        <v>1118.873</v>
      </c>
      <c r="GI11" s="9">
        <v>1380.5350000000001</v>
      </c>
      <c r="GJ11" s="9">
        <v>598.89700000000005</v>
      </c>
      <c r="GK11" s="9">
        <v>781.63800000000003</v>
      </c>
      <c r="GL11" s="9">
        <v>214.10400000000001</v>
      </c>
      <c r="GM11" s="9">
        <v>77.298000000000002</v>
      </c>
      <c r="GN11" s="9">
        <v>136.80600000000001</v>
      </c>
      <c r="GO11" s="9">
        <v>1373.972</v>
      </c>
      <c r="GP11" s="9">
        <v>675.80799999999999</v>
      </c>
      <c r="GQ11" s="9">
        <v>698.16399999999999</v>
      </c>
      <c r="GR11" s="9">
        <v>800.41300000000001</v>
      </c>
      <c r="GS11" s="9">
        <v>429.38200000000001</v>
      </c>
      <c r="GT11" s="9">
        <v>371.03100000000001</v>
      </c>
      <c r="GU11" s="9">
        <v>109.849</v>
      </c>
      <c r="GV11" s="9">
        <v>54.866999999999997</v>
      </c>
      <c r="GW11" s="9">
        <v>54.981999999999999</v>
      </c>
      <c r="GX11" s="9">
        <v>74.656000000000006</v>
      </c>
      <c r="GY11" s="9">
        <v>28.728999999999999</v>
      </c>
      <c r="GZ11" s="9">
        <v>45.927999999999997</v>
      </c>
      <c r="HA11" s="9">
        <v>39.555999999999997</v>
      </c>
      <c r="HB11" s="9">
        <v>19.146999999999998</v>
      </c>
      <c r="HC11" s="9">
        <v>20.408999999999999</v>
      </c>
      <c r="HD11" s="9">
        <v>75.804000000000002</v>
      </c>
      <c r="HE11" s="9">
        <v>30.706</v>
      </c>
      <c r="HF11" s="9">
        <v>45.097999999999999</v>
      </c>
      <c r="HG11" s="9">
        <v>71.584000000000003</v>
      </c>
      <c r="HH11" s="9">
        <v>27.85</v>
      </c>
      <c r="HI11" s="9">
        <v>43.734000000000002</v>
      </c>
      <c r="HJ11" s="9">
        <v>129.26400000000001</v>
      </c>
      <c r="HK11" s="9">
        <v>70.185000000000002</v>
      </c>
      <c r="HL11" s="9">
        <v>59.079000000000001</v>
      </c>
      <c r="HM11" s="9">
        <v>671.14800000000002</v>
      </c>
      <c r="HN11" s="9">
        <v>359.197</v>
      </c>
      <c r="HO11" s="9">
        <v>311.952</v>
      </c>
      <c r="HP11" s="9">
        <v>119.221</v>
      </c>
      <c r="HQ11" s="9">
        <v>64.061000000000007</v>
      </c>
      <c r="HR11" s="9">
        <v>55.158999999999999</v>
      </c>
      <c r="HS11" s="9">
        <v>538.83299999999997</v>
      </c>
      <c r="HT11" s="9">
        <v>272.988</v>
      </c>
      <c r="HU11" s="9">
        <v>265.84500000000003</v>
      </c>
      <c r="HV11" s="9">
        <v>60.962000000000003</v>
      </c>
      <c r="HW11" s="9">
        <v>32.21</v>
      </c>
      <c r="HX11" s="9">
        <v>28.751999999999999</v>
      </c>
      <c r="HY11" s="9">
        <v>866.46199999999999</v>
      </c>
      <c r="HZ11" s="9">
        <v>460.66800000000001</v>
      </c>
      <c r="IA11" s="9">
        <v>405.79500000000002</v>
      </c>
      <c r="IB11" s="9">
        <v>780.52800000000002</v>
      </c>
      <c r="IC11" s="9">
        <v>417.03100000000001</v>
      </c>
      <c r="ID11" s="9">
        <v>363.49700000000001</v>
      </c>
      <c r="IE11" s="9">
        <v>727.23199999999997</v>
      </c>
      <c r="IF11" s="9">
        <v>391.858</v>
      </c>
      <c r="IG11" s="9">
        <v>335.37400000000002</v>
      </c>
      <c r="IH11" s="9">
        <v>198.02600000000001</v>
      </c>
      <c r="II11" s="9">
        <v>96.994</v>
      </c>
      <c r="IJ11" s="9">
        <v>101.032</v>
      </c>
      <c r="IK11" s="9">
        <v>117.57899999999999</v>
      </c>
      <c r="IL11" s="9">
        <v>58.795999999999999</v>
      </c>
      <c r="IM11" s="9">
        <v>58.783999999999999</v>
      </c>
      <c r="IN11" s="9">
        <v>51.53</v>
      </c>
      <c r="IO11" s="9">
        <v>27.51</v>
      </c>
      <c r="IP11" s="9">
        <v>24.02</v>
      </c>
      <c r="IQ11" s="9">
        <v>58.895000000000003</v>
      </c>
    </row>
    <row r="12" spans="1:251">
      <c r="A12" s="10">
        <v>42401</v>
      </c>
      <c r="B12" s="9">
        <v>289.16000000000003</v>
      </c>
      <c r="C12" s="9">
        <v>122.364</v>
      </c>
      <c r="D12" s="9">
        <v>166.797</v>
      </c>
      <c r="E12" s="9">
        <v>275.601</v>
      </c>
      <c r="F12" s="9">
        <v>111.13</v>
      </c>
      <c r="G12" s="9">
        <v>164.47200000000001</v>
      </c>
      <c r="H12" s="9">
        <v>570.25599999999997</v>
      </c>
      <c r="I12" s="9">
        <v>307.899</v>
      </c>
      <c r="J12" s="9">
        <v>262.35700000000003</v>
      </c>
      <c r="K12" s="9">
        <v>2476.46</v>
      </c>
      <c r="L12" s="9">
        <v>1346.808</v>
      </c>
      <c r="M12" s="9">
        <v>1129.652</v>
      </c>
      <c r="N12" s="9">
        <v>519.67600000000004</v>
      </c>
      <c r="O12" s="9">
        <v>278.29199999999997</v>
      </c>
      <c r="P12" s="9">
        <v>241.38399999999999</v>
      </c>
      <c r="Q12" s="9">
        <v>1944.299</v>
      </c>
      <c r="R12" s="9">
        <v>989.35699999999997</v>
      </c>
      <c r="S12" s="9">
        <v>954.94200000000001</v>
      </c>
      <c r="T12" s="9">
        <v>269.84800000000001</v>
      </c>
      <c r="U12" s="9">
        <v>136.178</v>
      </c>
      <c r="V12" s="9">
        <v>133.66999999999999</v>
      </c>
      <c r="W12" s="9">
        <v>3283.5889999999999</v>
      </c>
      <c r="X12" s="9">
        <v>1760.7470000000001</v>
      </c>
      <c r="Y12" s="9">
        <v>1522.8430000000001</v>
      </c>
      <c r="Z12" s="9">
        <v>2915.2570000000001</v>
      </c>
      <c r="AA12" s="9">
        <v>1571.72</v>
      </c>
      <c r="AB12" s="9">
        <v>1343.537</v>
      </c>
      <c r="AC12" s="9">
        <v>2720.8739999999998</v>
      </c>
      <c r="AD12" s="9">
        <v>1486.183</v>
      </c>
      <c r="AE12" s="9">
        <v>1234.691</v>
      </c>
      <c r="AF12" s="9">
        <v>810.226</v>
      </c>
      <c r="AG12" s="9">
        <v>409.18400000000003</v>
      </c>
      <c r="AH12" s="9">
        <v>401.04199999999997</v>
      </c>
      <c r="AI12" s="9">
        <v>482.697</v>
      </c>
      <c r="AJ12" s="9">
        <v>248.226</v>
      </c>
      <c r="AK12" s="9">
        <v>234.471</v>
      </c>
      <c r="AL12" s="9">
        <v>245.82400000000001</v>
      </c>
      <c r="AM12" s="9">
        <v>142.18700000000001</v>
      </c>
      <c r="AN12" s="9">
        <v>103.637</v>
      </c>
      <c r="AO12" s="9">
        <v>188.99199999999999</v>
      </c>
      <c r="AP12" s="9">
        <v>98.56</v>
      </c>
      <c r="AQ12" s="9">
        <v>90.430999999999997</v>
      </c>
      <c r="AR12" s="9">
        <v>1670.3610000000001</v>
      </c>
      <c r="AS12" s="9">
        <v>659.30700000000002</v>
      </c>
      <c r="AT12" s="9">
        <v>1011.054</v>
      </c>
      <c r="AU12" s="9">
        <v>363.88400000000001</v>
      </c>
      <c r="AV12" s="9">
        <v>130.11000000000001</v>
      </c>
      <c r="AW12" s="9">
        <v>233.77500000000001</v>
      </c>
      <c r="AX12" s="9">
        <v>109.56399999999999</v>
      </c>
      <c r="AY12" s="9">
        <v>40.658000000000001</v>
      </c>
      <c r="AZ12" s="9">
        <v>68.906000000000006</v>
      </c>
      <c r="BA12" s="9">
        <v>307.54000000000002</v>
      </c>
      <c r="BB12" s="9">
        <v>113.196</v>
      </c>
      <c r="BC12" s="9">
        <v>194.345</v>
      </c>
      <c r="BD12" s="9">
        <v>46.860999999999997</v>
      </c>
      <c r="BE12" s="9">
        <v>14.298</v>
      </c>
      <c r="BF12" s="9">
        <v>32.561999999999998</v>
      </c>
      <c r="BG12" s="9">
        <v>244.35900000000001</v>
      </c>
      <c r="BH12" s="9">
        <v>94.745999999999995</v>
      </c>
      <c r="BI12" s="9">
        <v>149.61199999999999</v>
      </c>
      <c r="BJ12" s="9">
        <v>26.111999999999998</v>
      </c>
      <c r="BK12" s="9">
        <v>11.369</v>
      </c>
      <c r="BL12" s="9">
        <v>14.743</v>
      </c>
      <c r="BM12" s="9">
        <v>61.362000000000002</v>
      </c>
      <c r="BN12" s="9">
        <v>19.914000000000001</v>
      </c>
      <c r="BO12" s="9">
        <v>41.448</v>
      </c>
      <c r="BP12" s="9">
        <v>66.94</v>
      </c>
      <c r="BQ12" s="9">
        <v>3.823</v>
      </c>
      <c r="BR12" s="9">
        <v>63.116999999999997</v>
      </c>
      <c r="BS12" s="9">
        <v>686.947</v>
      </c>
      <c r="BT12" s="9">
        <v>281.161</v>
      </c>
      <c r="BU12" s="9">
        <v>405.786</v>
      </c>
      <c r="BV12" s="9">
        <v>557.89400000000001</v>
      </c>
      <c r="BW12" s="9">
        <v>231.67</v>
      </c>
      <c r="BX12" s="9">
        <v>326.22300000000001</v>
      </c>
      <c r="BY12" s="9">
        <v>76.448999999999998</v>
      </c>
      <c r="BZ12" s="9">
        <v>33.887999999999998</v>
      </c>
      <c r="CA12" s="9">
        <v>42.56</v>
      </c>
      <c r="CB12" s="9">
        <v>481.44499999999999</v>
      </c>
      <c r="CC12" s="9">
        <v>197.78200000000001</v>
      </c>
      <c r="CD12" s="9">
        <v>283.66300000000001</v>
      </c>
      <c r="CE12" s="9">
        <v>3123.165</v>
      </c>
      <c r="CF12" s="9">
        <v>1688.596</v>
      </c>
      <c r="CG12" s="9">
        <v>1434.569</v>
      </c>
      <c r="CH12" s="9">
        <v>1782.904</v>
      </c>
      <c r="CI12" s="9">
        <v>723.97900000000004</v>
      </c>
      <c r="CJ12" s="9">
        <v>1058.925</v>
      </c>
      <c r="CK12" s="9">
        <v>283.7</v>
      </c>
      <c r="CL12" s="9">
        <v>106.824</v>
      </c>
      <c r="CM12" s="9">
        <v>176.876</v>
      </c>
      <c r="CN12" s="9">
        <v>3775.223</v>
      </c>
      <c r="CO12" s="9">
        <v>1858.1959999999999</v>
      </c>
      <c r="CP12" s="9">
        <v>1917.028</v>
      </c>
      <c r="CQ12" s="9">
        <v>2368.7109999999998</v>
      </c>
      <c r="CR12" s="9">
        <v>1253.42</v>
      </c>
      <c r="CS12" s="9">
        <v>1115.2909999999999</v>
      </c>
      <c r="CT12" s="9">
        <v>310.97300000000001</v>
      </c>
      <c r="CU12" s="9">
        <v>156.35400000000001</v>
      </c>
      <c r="CV12" s="9">
        <v>154.619</v>
      </c>
      <c r="CW12" s="9">
        <v>194.08500000000001</v>
      </c>
      <c r="CX12" s="9">
        <v>76.248000000000005</v>
      </c>
      <c r="CY12" s="9">
        <v>117.837</v>
      </c>
      <c r="CZ12" s="9">
        <v>111.854</v>
      </c>
      <c r="DA12" s="9">
        <v>48.561</v>
      </c>
      <c r="DB12" s="9">
        <v>63.292999999999999</v>
      </c>
      <c r="DC12" s="9">
        <v>208.203</v>
      </c>
      <c r="DD12" s="9">
        <v>88.617999999999995</v>
      </c>
      <c r="DE12" s="9">
        <v>119.584</v>
      </c>
      <c r="DF12" s="9">
        <v>186.482</v>
      </c>
      <c r="DG12" s="9">
        <v>74.888999999999996</v>
      </c>
      <c r="DH12" s="9">
        <v>111.593</v>
      </c>
      <c r="DI12" s="9">
        <v>438.10700000000003</v>
      </c>
      <c r="DJ12" s="9">
        <v>238.499</v>
      </c>
      <c r="DK12" s="9">
        <v>199.607</v>
      </c>
      <c r="DL12" s="9">
        <v>1930.604</v>
      </c>
      <c r="DM12" s="9">
        <v>1014.921</v>
      </c>
      <c r="DN12" s="9">
        <v>915.68299999999999</v>
      </c>
      <c r="DO12" s="9">
        <v>394.96600000000001</v>
      </c>
      <c r="DP12" s="9">
        <v>209.727</v>
      </c>
      <c r="DQ12" s="9">
        <v>185.239</v>
      </c>
      <c r="DR12" s="9">
        <v>1564.7059999999999</v>
      </c>
      <c r="DS12" s="9">
        <v>786.01499999999999</v>
      </c>
      <c r="DT12" s="9">
        <v>778.69100000000003</v>
      </c>
      <c r="DU12" s="9">
        <v>155.51400000000001</v>
      </c>
      <c r="DV12" s="9">
        <v>76.084999999999994</v>
      </c>
      <c r="DW12" s="9">
        <v>79.429000000000002</v>
      </c>
      <c r="DX12" s="9">
        <v>2550.3580000000002</v>
      </c>
      <c r="DY12" s="9">
        <v>1348.7470000000001</v>
      </c>
      <c r="DZ12" s="9">
        <v>1201.6110000000001</v>
      </c>
      <c r="EA12" s="9">
        <v>2260.6390000000001</v>
      </c>
      <c r="EB12" s="9">
        <v>1192.3820000000001</v>
      </c>
      <c r="EC12" s="9">
        <v>1068.2570000000001</v>
      </c>
      <c r="ED12" s="9">
        <v>2110.2130000000002</v>
      </c>
      <c r="EE12" s="9">
        <v>1119.7670000000001</v>
      </c>
      <c r="EF12" s="9">
        <v>990.44600000000003</v>
      </c>
      <c r="EG12" s="9">
        <v>543.92200000000003</v>
      </c>
      <c r="EH12" s="9">
        <v>281.40800000000002</v>
      </c>
      <c r="EI12" s="9">
        <v>262.51499999999999</v>
      </c>
      <c r="EJ12" s="9">
        <v>360.65899999999999</v>
      </c>
      <c r="EK12" s="9">
        <v>200.82</v>
      </c>
      <c r="EL12" s="9">
        <v>159.839</v>
      </c>
      <c r="EM12" s="9">
        <v>179.012</v>
      </c>
      <c r="EN12" s="9">
        <v>105.49299999999999</v>
      </c>
      <c r="EO12" s="9">
        <v>73.519000000000005</v>
      </c>
      <c r="EP12" s="9">
        <v>152.70699999999999</v>
      </c>
      <c r="EQ12" s="9">
        <v>82.942999999999998</v>
      </c>
      <c r="ER12" s="9">
        <v>69.763000000000005</v>
      </c>
      <c r="ES12" s="9">
        <v>1253.806</v>
      </c>
      <c r="ET12" s="9">
        <v>521.83199999999999</v>
      </c>
      <c r="EU12" s="9">
        <v>731.97299999999996</v>
      </c>
      <c r="EV12" s="9">
        <v>241.083</v>
      </c>
      <c r="EW12" s="9">
        <v>91.46</v>
      </c>
      <c r="EX12" s="9">
        <v>149.62299999999999</v>
      </c>
      <c r="EY12" s="9">
        <v>66.102000000000004</v>
      </c>
      <c r="EZ12" s="9">
        <v>30.067</v>
      </c>
      <c r="FA12" s="9">
        <v>36.034999999999997</v>
      </c>
      <c r="FB12" s="9">
        <v>205.30799999999999</v>
      </c>
      <c r="FC12" s="9">
        <v>78.875</v>
      </c>
      <c r="FD12" s="9">
        <v>126.43300000000001</v>
      </c>
      <c r="FE12" s="9">
        <v>29.295999999999999</v>
      </c>
      <c r="FF12" s="9">
        <v>10.945</v>
      </c>
      <c r="FG12" s="9">
        <v>18.350999999999999</v>
      </c>
      <c r="FH12" s="9">
        <v>162.221</v>
      </c>
      <c r="FI12" s="9">
        <v>64.701999999999998</v>
      </c>
      <c r="FJ12" s="9">
        <v>97.518000000000001</v>
      </c>
      <c r="FK12" s="9">
        <v>18.626999999999999</v>
      </c>
      <c r="FL12" s="9">
        <v>9.0329999999999995</v>
      </c>
      <c r="FM12" s="9">
        <v>9.5939999999999994</v>
      </c>
      <c r="FN12" s="9">
        <v>35.774999999999999</v>
      </c>
      <c r="FO12" s="9">
        <v>12.585000000000001</v>
      </c>
      <c r="FP12" s="9">
        <v>23.19</v>
      </c>
      <c r="FQ12" s="9">
        <v>46.929000000000002</v>
      </c>
      <c r="FR12" s="9">
        <v>4.3949999999999996</v>
      </c>
      <c r="FS12" s="9">
        <v>42.533000000000001</v>
      </c>
      <c r="FT12" s="9">
        <v>538.98500000000001</v>
      </c>
      <c r="FU12" s="9">
        <v>234.86600000000001</v>
      </c>
      <c r="FV12" s="9">
        <v>304.11799999999999</v>
      </c>
      <c r="FW12" s="9">
        <v>393.79</v>
      </c>
      <c r="FX12" s="9">
        <v>174.404</v>
      </c>
      <c r="FY12" s="9">
        <v>219.386</v>
      </c>
      <c r="FZ12" s="9">
        <v>47.542000000000002</v>
      </c>
      <c r="GA12" s="9">
        <v>18.940999999999999</v>
      </c>
      <c r="GB12" s="9">
        <v>28.600999999999999</v>
      </c>
      <c r="GC12" s="9">
        <v>346.24799999999999</v>
      </c>
      <c r="GD12" s="9">
        <v>155.46299999999999</v>
      </c>
      <c r="GE12" s="9">
        <v>190.785</v>
      </c>
      <c r="GF12" s="9">
        <v>2416.2530000000002</v>
      </c>
      <c r="GG12" s="9">
        <v>1272.3610000000001</v>
      </c>
      <c r="GH12" s="9">
        <v>1143.8920000000001</v>
      </c>
      <c r="GI12" s="9">
        <v>1358.971</v>
      </c>
      <c r="GJ12" s="9">
        <v>585.83500000000004</v>
      </c>
      <c r="GK12" s="9">
        <v>773.13599999999997</v>
      </c>
      <c r="GL12" s="9">
        <v>197.01300000000001</v>
      </c>
      <c r="GM12" s="9">
        <v>77.846000000000004</v>
      </c>
      <c r="GN12" s="9">
        <v>119.167</v>
      </c>
      <c r="GO12" s="9">
        <v>1371.4870000000001</v>
      </c>
      <c r="GP12" s="9">
        <v>675.99900000000002</v>
      </c>
      <c r="GQ12" s="9">
        <v>695.48800000000006</v>
      </c>
      <c r="GR12" s="9">
        <v>807.58900000000006</v>
      </c>
      <c r="GS12" s="9">
        <v>425.85300000000001</v>
      </c>
      <c r="GT12" s="9">
        <v>381.73599999999999</v>
      </c>
      <c r="GU12" s="9">
        <v>126.279</v>
      </c>
      <c r="GV12" s="9">
        <v>65.88</v>
      </c>
      <c r="GW12" s="9">
        <v>60.399000000000001</v>
      </c>
      <c r="GX12" s="9">
        <v>88.224999999999994</v>
      </c>
      <c r="GY12" s="9">
        <v>38.308999999999997</v>
      </c>
      <c r="GZ12" s="9">
        <v>49.915999999999997</v>
      </c>
      <c r="HA12" s="9">
        <v>45.991999999999997</v>
      </c>
      <c r="HB12" s="9">
        <v>25.846</v>
      </c>
      <c r="HC12" s="9">
        <v>20.145</v>
      </c>
      <c r="HD12" s="9">
        <v>89.863</v>
      </c>
      <c r="HE12" s="9">
        <v>39.994</v>
      </c>
      <c r="HF12" s="9">
        <v>49.869</v>
      </c>
      <c r="HG12" s="9">
        <v>84.221000000000004</v>
      </c>
      <c r="HH12" s="9">
        <v>37.015999999999998</v>
      </c>
      <c r="HI12" s="9">
        <v>47.204999999999998</v>
      </c>
      <c r="HJ12" s="9">
        <v>139.84200000000001</v>
      </c>
      <c r="HK12" s="9">
        <v>72.477999999999994</v>
      </c>
      <c r="HL12" s="9">
        <v>67.363</v>
      </c>
      <c r="HM12" s="9">
        <v>667.74800000000005</v>
      </c>
      <c r="HN12" s="9">
        <v>353.375</v>
      </c>
      <c r="HO12" s="9">
        <v>314.37299999999999</v>
      </c>
      <c r="HP12" s="9">
        <v>124.40600000000001</v>
      </c>
      <c r="HQ12" s="9">
        <v>63.362000000000002</v>
      </c>
      <c r="HR12" s="9">
        <v>61.043999999999997</v>
      </c>
      <c r="HS12" s="9">
        <v>543.71900000000005</v>
      </c>
      <c r="HT12" s="9">
        <v>272.327</v>
      </c>
      <c r="HU12" s="9">
        <v>271.392</v>
      </c>
      <c r="HV12" s="9">
        <v>70.334999999999994</v>
      </c>
      <c r="HW12" s="9">
        <v>33.375</v>
      </c>
      <c r="HX12" s="9">
        <v>36.96</v>
      </c>
      <c r="HY12" s="9">
        <v>875.12</v>
      </c>
      <c r="HZ12" s="9">
        <v>458.16300000000001</v>
      </c>
      <c r="IA12" s="9">
        <v>416.95699999999999</v>
      </c>
      <c r="IB12" s="9">
        <v>785.72299999999996</v>
      </c>
      <c r="IC12" s="9">
        <v>411.935</v>
      </c>
      <c r="ID12" s="9">
        <v>373.78800000000001</v>
      </c>
      <c r="IE12" s="9">
        <v>729.10400000000004</v>
      </c>
      <c r="IF12" s="9">
        <v>385.86500000000001</v>
      </c>
      <c r="IG12" s="9">
        <v>343.24</v>
      </c>
      <c r="IH12" s="9">
        <v>206.001</v>
      </c>
      <c r="II12" s="9">
        <v>97.299000000000007</v>
      </c>
      <c r="IJ12" s="9">
        <v>108.703</v>
      </c>
      <c r="IK12" s="9">
        <v>127.035</v>
      </c>
      <c r="IL12" s="9">
        <v>64.412999999999997</v>
      </c>
      <c r="IM12" s="9">
        <v>62.622</v>
      </c>
      <c r="IN12" s="9">
        <v>59.503999999999998</v>
      </c>
      <c r="IO12" s="9">
        <v>32.103000000000002</v>
      </c>
      <c r="IP12" s="9">
        <v>27.401</v>
      </c>
      <c r="IQ12" s="9">
        <v>60.268999999999998</v>
      </c>
    </row>
    <row r="13" spans="1:251">
      <c r="A13" s="10">
        <v>42767</v>
      </c>
      <c r="B13" s="9">
        <v>302.30900000000003</v>
      </c>
      <c r="C13" s="9">
        <v>123.279</v>
      </c>
      <c r="D13" s="9">
        <v>179.03</v>
      </c>
      <c r="E13" s="9">
        <v>286.31200000000001</v>
      </c>
      <c r="F13" s="9">
        <v>111.812</v>
      </c>
      <c r="G13" s="9">
        <v>174.501</v>
      </c>
      <c r="H13" s="9">
        <v>577.07399999999996</v>
      </c>
      <c r="I13" s="9">
        <v>308.61700000000002</v>
      </c>
      <c r="J13" s="9">
        <v>268.45800000000003</v>
      </c>
      <c r="K13" s="9">
        <v>2580.0940000000001</v>
      </c>
      <c r="L13" s="9">
        <v>1383.9449999999999</v>
      </c>
      <c r="M13" s="9">
        <v>1196.1479999999999</v>
      </c>
      <c r="N13" s="9">
        <v>520.06299999999999</v>
      </c>
      <c r="O13" s="9">
        <v>271.67899999999997</v>
      </c>
      <c r="P13" s="9">
        <v>248.38399999999999</v>
      </c>
      <c r="Q13" s="9">
        <v>2049.7130000000002</v>
      </c>
      <c r="R13" s="9">
        <v>1023.295</v>
      </c>
      <c r="S13" s="9">
        <v>1026.4179999999999</v>
      </c>
      <c r="T13" s="9">
        <v>260.57299999999998</v>
      </c>
      <c r="U13" s="9">
        <v>118.77800000000001</v>
      </c>
      <c r="V13" s="9">
        <v>141.79499999999999</v>
      </c>
      <c r="W13" s="9">
        <v>3422.1970000000001</v>
      </c>
      <c r="X13" s="9">
        <v>1808.145</v>
      </c>
      <c r="Y13" s="9">
        <v>1614.0519999999999</v>
      </c>
      <c r="Z13" s="9">
        <v>3031.1909999999998</v>
      </c>
      <c r="AA13" s="9">
        <v>1608.184</v>
      </c>
      <c r="AB13" s="9">
        <v>1423.0070000000001</v>
      </c>
      <c r="AC13" s="9">
        <v>2818.8510000000001</v>
      </c>
      <c r="AD13" s="9">
        <v>1521.7280000000001</v>
      </c>
      <c r="AE13" s="9">
        <v>1297.123</v>
      </c>
      <c r="AF13" s="9">
        <v>811.33500000000004</v>
      </c>
      <c r="AG13" s="9">
        <v>393.34699999999998</v>
      </c>
      <c r="AH13" s="9">
        <v>417.988</v>
      </c>
      <c r="AI13" s="9">
        <v>510.47199999999998</v>
      </c>
      <c r="AJ13" s="9">
        <v>259.14400000000001</v>
      </c>
      <c r="AK13" s="9">
        <v>251.32900000000001</v>
      </c>
      <c r="AL13" s="9">
        <v>245.44399999999999</v>
      </c>
      <c r="AM13" s="9">
        <v>143.56100000000001</v>
      </c>
      <c r="AN13" s="9">
        <v>101.88200000000001</v>
      </c>
      <c r="AO13" s="9">
        <v>200.916</v>
      </c>
      <c r="AP13" s="9">
        <v>102.33799999999999</v>
      </c>
      <c r="AQ13" s="9">
        <v>98.578000000000003</v>
      </c>
      <c r="AR13" s="9">
        <v>1684.989</v>
      </c>
      <c r="AS13" s="9">
        <v>673.75099999999998</v>
      </c>
      <c r="AT13" s="9">
        <v>1011.2380000000001</v>
      </c>
      <c r="AU13" s="9">
        <v>341.82799999999997</v>
      </c>
      <c r="AV13" s="9">
        <v>125.28100000000001</v>
      </c>
      <c r="AW13" s="9">
        <v>216.547</v>
      </c>
      <c r="AX13" s="9">
        <v>83.831999999999994</v>
      </c>
      <c r="AY13" s="9">
        <v>35.103000000000002</v>
      </c>
      <c r="AZ13" s="9">
        <v>48.728999999999999</v>
      </c>
      <c r="BA13" s="9">
        <v>287.99400000000003</v>
      </c>
      <c r="BB13" s="9">
        <v>110.22</v>
      </c>
      <c r="BC13" s="9">
        <v>177.774</v>
      </c>
      <c r="BD13" s="9">
        <v>47.396000000000001</v>
      </c>
      <c r="BE13" s="9">
        <v>14.736000000000001</v>
      </c>
      <c r="BF13" s="9">
        <v>32.659999999999997</v>
      </c>
      <c r="BG13" s="9">
        <v>229.82900000000001</v>
      </c>
      <c r="BH13" s="9">
        <v>92.132999999999996</v>
      </c>
      <c r="BI13" s="9">
        <v>137.696</v>
      </c>
      <c r="BJ13" s="9">
        <v>24.024000000000001</v>
      </c>
      <c r="BK13" s="9">
        <v>11.582000000000001</v>
      </c>
      <c r="BL13" s="9">
        <v>12.441000000000001</v>
      </c>
      <c r="BM13" s="9">
        <v>54.148000000000003</v>
      </c>
      <c r="BN13" s="9">
        <v>15.375</v>
      </c>
      <c r="BO13" s="9">
        <v>38.773000000000003</v>
      </c>
      <c r="BP13" s="9">
        <v>62.164000000000001</v>
      </c>
      <c r="BQ13" s="9">
        <v>3.323</v>
      </c>
      <c r="BR13" s="9">
        <v>58.841000000000001</v>
      </c>
      <c r="BS13" s="9">
        <v>579.29</v>
      </c>
      <c r="BT13" s="9">
        <v>247.16399999999999</v>
      </c>
      <c r="BU13" s="9">
        <v>332.125</v>
      </c>
      <c r="BV13" s="9">
        <v>543.05899999999997</v>
      </c>
      <c r="BW13" s="9">
        <v>227.934</v>
      </c>
      <c r="BX13" s="9">
        <v>315.125</v>
      </c>
      <c r="BY13" s="9">
        <v>73.863</v>
      </c>
      <c r="BZ13" s="9">
        <v>26.36</v>
      </c>
      <c r="CA13" s="9">
        <v>47.503</v>
      </c>
      <c r="CB13" s="9">
        <v>469.19499999999999</v>
      </c>
      <c r="CC13" s="9">
        <v>201.57400000000001</v>
      </c>
      <c r="CD13" s="9">
        <v>267.62200000000001</v>
      </c>
      <c r="CE13" s="9">
        <v>3231.0309999999999</v>
      </c>
      <c r="CF13" s="9">
        <v>1718.922</v>
      </c>
      <c r="CG13" s="9">
        <v>1512.11</v>
      </c>
      <c r="CH13" s="9">
        <v>1812.0419999999999</v>
      </c>
      <c r="CI13" s="9">
        <v>749.73</v>
      </c>
      <c r="CJ13" s="9">
        <v>1062.3119999999999</v>
      </c>
      <c r="CK13" s="9">
        <v>273.685</v>
      </c>
      <c r="CL13" s="9">
        <v>109.108</v>
      </c>
      <c r="CM13" s="9">
        <v>164.577</v>
      </c>
      <c r="CN13" s="9">
        <v>3841.6550000000002</v>
      </c>
      <c r="CO13" s="9">
        <v>1884.2449999999999</v>
      </c>
      <c r="CP13" s="9">
        <v>1957.4090000000001</v>
      </c>
      <c r="CQ13" s="9">
        <v>2362.8020000000001</v>
      </c>
      <c r="CR13" s="9">
        <v>1245.3720000000001</v>
      </c>
      <c r="CS13" s="9">
        <v>1117.431</v>
      </c>
      <c r="CT13" s="9">
        <v>318.91000000000003</v>
      </c>
      <c r="CU13" s="9">
        <v>164.81700000000001</v>
      </c>
      <c r="CV13" s="9">
        <v>154.09299999999999</v>
      </c>
      <c r="CW13" s="9">
        <v>201.13900000000001</v>
      </c>
      <c r="CX13" s="9">
        <v>78.683000000000007</v>
      </c>
      <c r="CY13" s="9">
        <v>122.456</v>
      </c>
      <c r="CZ13" s="9">
        <v>106.20399999999999</v>
      </c>
      <c r="DA13" s="9">
        <v>54.720999999999997</v>
      </c>
      <c r="DB13" s="9">
        <v>51.484000000000002</v>
      </c>
      <c r="DC13" s="9">
        <v>217.78700000000001</v>
      </c>
      <c r="DD13" s="9">
        <v>92.272000000000006</v>
      </c>
      <c r="DE13" s="9">
        <v>125.515</v>
      </c>
      <c r="DF13" s="9">
        <v>193.357</v>
      </c>
      <c r="DG13" s="9">
        <v>76.534999999999997</v>
      </c>
      <c r="DH13" s="9">
        <v>116.822</v>
      </c>
      <c r="DI13" s="9">
        <v>477.15100000000001</v>
      </c>
      <c r="DJ13" s="9">
        <v>269.34100000000001</v>
      </c>
      <c r="DK13" s="9">
        <v>207.81</v>
      </c>
      <c r="DL13" s="9">
        <v>1885.6510000000001</v>
      </c>
      <c r="DM13" s="9">
        <v>976.03</v>
      </c>
      <c r="DN13" s="9">
        <v>909.62099999999998</v>
      </c>
      <c r="DO13" s="9">
        <v>438.64100000000002</v>
      </c>
      <c r="DP13" s="9">
        <v>243.19900000000001</v>
      </c>
      <c r="DQ13" s="9">
        <v>195.44300000000001</v>
      </c>
      <c r="DR13" s="9">
        <v>1532.67</v>
      </c>
      <c r="DS13" s="9">
        <v>748.98199999999997</v>
      </c>
      <c r="DT13" s="9">
        <v>783.68799999999999</v>
      </c>
      <c r="DU13" s="9">
        <v>156.63399999999999</v>
      </c>
      <c r="DV13" s="9">
        <v>69.334999999999994</v>
      </c>
      <c r="DW13" s="9">
        <v>87.3</v>
      </c>
      <c r="DX13" s="9">
        <v>2550.7020000000002</v>
      </c>
      <c r="DY13" s="9">
        <v>1330.271</v>
      </c>
      <c r="DZ13" s="9">
        <v>1220.431</v>
      </c>
      <c r="EA13" s="9">
        <v>2233.848</v>
      </c>
      <c r="EB13" s="9">
        <v>1168.885</v>
      </c>
      <c r="EC13" s="9">
        <v>1064.963</v>
      </c>
      <c r="ED13" s="9">
        <v>2071.7379999999998</v>
      </c>
      <c r="EE13" s="9">
        <v>1093.5940000000001</v>
      </c>
      <c r="EF13" s="9">
        <v>978.14499999999998</v>
      </c>
      <c r="EG13" s="9">
        <v>544.23299999999995</v>
      </c>
      <c r="EH13" s="9">
        <v>276.673</v>
      </c>
      <c r="EI13" s="9">
        <v>267.56</v>
      </c>
      <c r="EJ13" s="9">
        <v>376.61099999999999</v>
      </c>
      <c r="EK13" s="9">
        <v>202.376</v>
      </c>
      <c r="EL13" s="9">
        <v>174.23500000000001</v>
      </c>
      <c r="EM13" s="9">
        <v>188.71100000000001</v>
      </c>
      <c r="EN13" s="9">
        <v>117.477</v>
      </c>
      <c r="EO13" s="9">
        <v>71.233999999999995</v>
      </c>
      <c r="EP13" s="9">
        <v>157.53399999999999</v>
      </c>
      <c r="EQ13" s="9">
        <v>84.587999999999994</v>
      </c>
      <c r="ER13" s="9">
        <v>72.945999999999998</v>
      </c>
      <c r="ES13" s="9">
        <v>1321.319</v>
      </c>
      <c r="ET13" s="9">
        <v>554.28599999999994</v>
      </c>
      <c r="EU13" s="9">
        <v>767.03300000000002</v>
      </c>
      <c r="EV13" s="9">
        <v>254.071</v>
      </c>
      <c r="EW13" s="9">
        <v>83.424000000000007</v>
      </c>
      <c r="EX13" s="9">
        <v>170.64699999999999</v>
      </c>
      <c r="EY13" s="9">
        <v>73.825999999999993</v>
      </c>
      <c r="EZ13" s="9">
        <v>26.143000000000001</v>
      </c>
      <c r="FA13" s="9">
        <v>47.683</v>
      </c>
      <c r="FB13" s="9">
        <v>219.584</v>
      </c>
      <c r="FC13" s="9">
        <v>71.141999999999996</v>
      </c>
      <c r="FD13" s="9">
        <v>148.44200000000001</v>
      </c>
      <c r="FE13" s="9">
        <v>31.754000000000001</v>
      </c>
      <c r="FF13" s="9">
        <v>9.6470000000000002</v>
      </c>
      <c r="FG13" s="9">
        <v>22.106999999999999</v>
      </c>
      <c r="FH13" s="9">
        <v>176.62799999999999</v>
      </c>
      <c r="FI13" s="9">
        <v>57.302</v>
      </c>
      <c r="FJ13" s="9">
        <v>119.32599999999999</v>
      </c>
      <c r="FK13" s="9">
        <v>21.141999999999999</v>
      </c>
      <c r="FL13" s="9">
        <v>7.4770000000000003</v>
      </c>
      <c r="FM13" s="9">
        <v>13.664999999999999</v>
      </c>
      <c r="FN13" s="9">
        <v>34.915999999999997</v>
      </c>
      <c r="FO13" s="9">
        <v>12.711</v>
      </c>
      <c r="FP13" s="9">
        <v>22.204999999999998</v>
      </c>
      <c r="FQ13" s="9">
        <v>51.953000000000003</v>
      </c>
      <c r="FR13" s="9">
        <v>4.0449999999999999</v>
      </c>
      <c r="FS13" s="9">
        <v>47.908000000000001</v>
      </c>
      <c r="FT13" s="9">
        <v>600.41999999999996</v>
      </c>
      <c r="FU13" s="9">
        <v>255.70599999999999</v>
      </c>
      <c r="FV13" s="9">
        <v>344.714</v>
      </c>
      <c r="FW13" s="9">
        <v>412.03399999999999</v>
      </c>
      <c r="FX13" s="9">
        <v>168.441</v>
      </c>
      <c r="FY13" s="9">
        <v>243.59299999999999</v>
      </c>
      <c r="FZ13" s="9">
        <v>52.731000000000002</v>
      </c>
      <c r="GA13" s="9">
        <v>21.716000000000001</v>
      </c>
      <c r="GB13" s="9">
        <v>31.015000000000001</v>
      </c>
      <c r="GC13" s="9">
        <v>359.303</v>
      </c>
      <c r="GD13" s="9">
        <v>146.72499999999999</v>
      </c>
      <c r="GE13" s="9">
        <v>212.578</v>
      </c>
      <c r="GF13" s="9">
        <v>2415.5329999999999</v>
      </c>
      <c r="GG13" s="9">
        <v>1267.087</v>
      </c>
      <c r="GH13" s="9">
        <v>1148.4449999999999</v>
      </c>
      <c r="GI13" s="9">
        <v>1426.1220000000001</v>
      </c>
      <c r="GJ13" s="9">
        <v>617.15800000000002</v>
      </c>
      <c r="GK13" s="9">
        <v>808.96400000000006</v>
      </c>
      <c r="GL13" s="9">
        <v>206.62899999999999</v>
      </c>
      <c r="GM13" s="9">
        <v>67.905000000000001</v>
      </c>
      <c r="GN13" s="9">
        <v>138.72499999999999</v>
      </c>
      <c r="GO13" s="9">
        <v>1390.6110000000001</v>
      </c>
      <c r="GP13" s="9">
        <v>683.226</v>
      </c>
      <c r="GQ13" s="9">
        <v>707.38499999999999</v>
      </c>
      <c r="GR13" s="9">
        <v>822.76</v>
      </c>
      <c r="GS13" s="9">
        <v>431.56599999999997</v>
      </c>
      <c r="GT13" s="9">
        <v>391.19400000000002</v>
      </c>
      <c r="GU13" s="9">
        <v>126.557</v>
      </c>
      <c r="GV13" s="9">
        <v>61.024000000000001</v>
      </c>
      <c r="GW13" s="9">
        <v>65.533000000000001</v>
      </c>
      <c r="GX13" s="9">
        <v>88.344999999999999</v>
      </c>
      <c r="GY13" s="9">
        <v>32.738999999999997</v>
      </c>
      <c r="GZ13" s="9">
        <v>55.604999999999997</v>
      </c>
      <c r="HA13" s="9">
        <v>44.616999999999997</v>
      </c>
      <c r="HB13" s="9">
        <v>21.856000000000002</v>
      </c>
      <c r="HC13" s="9">
        <v>22.760999999999999</v>
      </c>
      <c r="HD13" s="9">
        <v>89.421999999999997</v>
      </c>
      <c r="HE13" s="9">
        <v>35.090000000000003</v>
      </c>
      <c r="HF13" s="9">
        <v>54.332000000000001</v>
      </c>
      <c r="HG13" s="9">
        <v>85.072999999999993</v>
      </c>
      <c r="HH13" s="9">
        <v>31.298999999999999</v>
      </c>
      <c r="HI13" s="9">
        <v>53.773000000000003</v>
      </c>
      <c r="HJ13" s="9">
        <v>122.571</v>
      </c>
      <c r="HK13" s="9">
        <v>65.004000000000005</v>
      </c>
      <c r="HL13" s="9">
        <v>57.567</v>
      </c>
      <c r="HM13" s="9">
        <v>700.18799999999999</v>
      </c>
      <c r="HN13" s="9">
        <v>366.56200000000001</v>
      </c>
      <c r="HO13" s="9">
        <v>333.62700000000001</v>
      </c>
      <c r="HP13" s="9">
        <v>112.694</v>
      </c>
      <c r="HQ13" s="9">
        <v>60.332000000000001</v>
      </c>
      <c r="HR13" s="9">
        <v>52.362000000000002</v>
      </c>
      <c r="HS13" s="9">
        <v>576.23800000000006</v>
      </c>
      <c r="HT13" s="9">
        <v>286.53899999999999</v>
      </c>
      <c r="HU13" s="9">
        <v>289.69900000000001</v>
      </c>
      <c r="HV13" s="9">
        <v>66.603999999999999</v>
      </c>
      <c r="HW13" s="9">
        <v>28.478000000000002</v>
      </c>
      <c r="HX13" s="9">
        <v>38.125999999999998</v>
      </c>
      <c r="HY13" s="9">
        <v>885.673</v>
      </c>
      <c r="HZ13" s="9">
        <v>462.22</v>
      </c>
      <c r="IA13" s="9">
        <v>423.45400000000001</v>
      </c>
      <c r="IB13" s="9">
        <v>802.58500000000004</v>
      </c>
      <c r="IC13" s="9">
        <v>418.57</v>
      </c>
      <c r="ID13" s="9">
        <v>384.01499999999999</v>
      </c>
      <c r="IE13" s="9">
        <v>752.09299999999996</v>
      </c>
      <c r="IF13" s="9">
        <v>394.529</v>
      </c>
      <c r="IG13" s="9">
        <v>357.56400000000002</v>
      </c>
      <c r="IH13" s="9">
        <v>190.40600000000001</v>
      </c>
      <c r="II13" s="9">
        <v>90.753</v>
      </c>
      <c r="IJ13" s="9">
        <v>99.653000000000006</v>
      </c>
      <c r="IK13" s="9">
        <v>113.07899999999999</v>
      </c>
      <c r="IL13" s="9">
        <v>58.036000000000001</v>
      </c>
      <c r="IM13" s="9">
        <v>55.043999999999997</v>
      </c>
      <c r="IN13" s="9">
        <v>50.165999999999997</v>
      </c>
      <c r="IO13" s="9">
        <v>27.382000000000001</v>
      </c>
      <c r="IP13" s="9">
        <v>22.783999999999999</v>
      </c>
      <c r="IQ13" s="9">
        <v>58.970999999999997</v>
      </c>
    </row>
    <row r="14" spans="1:251">
      <c r="A14" s="10">
        <v>43132</v>
      </c>
      <c r="B14" s="9">
        <v>279.92500000000001</v>
      </c>
      <c r="C14" s="9">
        <v>119.584</v>
      </c>
      <c r="D14" s="9">
        <v>160.34100000000001</v>
      </c>
      <c r="E14" s="9">
        <v>261.84500000000003</v>
      </c>
      <c r="F14" s="9">
        <v>105.73099999999999</v>
      </c>
      <c r="G14" s="9">
        <v>156.114</v>
      </c>
      <c r="H14" s="9">
        <v>630.05399999999997</v>
      </c>
      <c r="I14" s="9">
        <v>309.976</v>
      </c>
      <c r="J14" s="9">
        <v>320.07900000000001</v>
      </c>
      <c r="K14" s="9">
        <v>2596.4299999999998</v>
      </c>
      <c r="L14" s="9">
        <v>1416.002</v>
      </c>
      <c r="M14" s="9">
        <v>1180.4280000000001</v>
      </c>
      <c r="N14" s="9">
        <v>569.38599999999997</v>
      </c>
      <c r="O14" s="9">
        <v>269.45999999999998</v>
      </c>
      <c r="P14" s="9">
        <v>299.92599999999999</v>
      </c>
      <c r="Q14" s="9">
        <v>2078.0839999999998</v>
      </c>
      <c r="R14" s="9">
        <v>1047.23</v>
      </c>
      <c r="S14" s="9">
        <v>1030.854</v>
      </c>
      <c r="T14" s="9">
        <v>247.107</v>
      </c>
      <c r="U14" s="9">
        <v>118.60599999999999</v>
      </c>
      <c r="V14" s="9">
        <v>128.501</v>
      </c>
      <c r="W14" s="9">
        <v>3459.2710000000002</v>
      </c>
      <c r="X14" s="9">
        <v>1829.192</v>
      </c>
      <c r="Y14" s="9">
        <v>1630.079</v>
      </c>
      <c r="Z14" s="9">
        <v>3043.7840000000001</v>
      </c>
      <c r="AA14" s="9">
        <v>1636.3879999999999</v>
      </c>
      <c r="AB14" s="9">
        <v>1407.396</v>
      </c>
      <c r="AC14" s="9">
        <v>2862.5619999999999</v>
      </c>
      <c r="AD14" s="9">
        <v>1557.894</v>
      </c>
      <c r="AE14" s="9">
        <v>1304.6679999999999</v>
      </c>
      <c r="AF14" s="9">
        <v>808.21500000000003</v>
      </c>
      <c r="AG14" s="9">
        <v>390.053</v>
      </c>
      <c r="AH14" s="9">
        <v>418.16199999999998</v>
      </c>
      <c r="AI14" s="9">
        <v>510.613</v>
      </c>
      <c r="AJ14" s="9">
        <v>250.24100000000001</v>
      </c>
      <c r="AK14" s="9">
        <v>260.37200000000001</v>
      </c>
      <c r="AL14" s="9">
        <v>277.82600000000002</v>
      </c>
      <c r="AM14" s="9">
        <v>147.02600000000001</v>
      </c>
      <c r="AN14" s="9">
        <v>130.80000000000001</v>
      </c>
      <c r="AO14" s="9">
        <v>185.971</v>
      </c>
      <c r="AP14" s="9">
        <v>91.350999999999999</v>
      </c>
      <c r="AQ14" s="9">
        <v>94.62</v>
      </c>
      <c r="AR14" s="9">
        <v>1726.2429999999999</v>
      </c>
      <c r="AS14" s="9">
        <v>698.84699999999998</v>
      </c>
      <c r="AT14" s="9">
        <v>1027.395</v>
      </c>
      <c r="AU14" s="9">
        <v>361.166</v>
      </c>
      <c r="AV14" s="9">
        <v>122.765</v>
      </c>
      <c r="AW14" s="9">
        <v>238.40100000000001</v>
      </c>
      <c r="AX14" s="9">
        <v>97.081000000000003</v>
      </c>
      <c r="AY14" s="9">
        <v>44.232999999999997</v>
      </c>
      <c r="AZ14" s="9">
        <v>52.848999999999997</v>
      </c>
      <c r="BA14" s="9">
        <v>299.44799999999998</v>
      </c>
      <c r="BB14" s="9">
        <v>96.543000000000006</v>
      </c>
      <c r="BC14" s="9">
        <v>202.905</v>
      </c>
      <c r="BD14" s="9">
        <v>59.238</v>
      </c>
      <c r="BE14" s="9">
        <v>20.114999999999998</v>
      </c>
      <c r="BF14" s="9">
        <v>39.122999999999998</v>
      </c>
      <c r="BG14" s="9">
        <v>228.267</v>
      </c>
      <c r="BH14" s="9">
        <v>71.655000000000001</v>
      </c>
      <c r="BI14" s="9">
        <v>156.61199999999999</v>
      </c>
      <c r="BJ14" s="9">
        <v>22.71</v>
      </c>
      <c r="BK14" s="9">
        <v>10.311999999999999</v>
      </c>
      <c r="BL14" s="9">
        <v>12.398</v>
      </c>
      <c r="BM14" s="9">
        <v>63.298000000000002</v>
      </c>
      <c r="BN14" s="9">
        <v>27.228999999999999</v>
      </c>
      <c r="BO14" s="9">
        <v>36.07</v>
      </c>
      <c r="BP14" s="9">
        <v>67.120999999999995</v>
      </c>
      <c r="BQ14" s="9">
        <v>2.9529999999999998</v>
      </c>
      <c r="BR14" s="9">
        <v>64.168000000000006</v>
      </c>
      <c r="BS14" s="9">
        <v>677.72799999999995</v>
      </c>
      <c r="BT14" s="9">
        <v>284.75799999999998</v>
      </c>
      <c r="BU14" s="9">
        <v>392.971</v>
      </c>
      <c r="BV14" s="9">
        <v>548.71799999999996</v>
      </c>
      <c r="BW14" s="9">
        <v>215.12299999999999</v>
      </c>
      <c r="BX14" s="9">
        <v>333.59500000000003</v>
      </c>
      <c r="BY14" s="9">
        <v>82.311000000000007</v>
      </c>
      <c r="BZ14" s="9">
        <v>29.170999999999999</v>
      </c>
      <c r="CA14" s="9">
        <v>53.14</v>
      </c>
      <c r="CB14" s="9">
        <v>466.40699999999998</v>
      </c>
      <c r="CC14" s="9">
        <v>185.952</v>
      </c>
      <c r="CD14" s="9">
        <v>280.45499999999998</v>
      </c>
      <c r="CE14" s="9">
        <v>3308.7959999999998</v>
      </c>
      <c r="CF14" s="9">
        <v>1755.1489999999999</v>
      </c>
      <c r="CG14" s="9">
        <v>1553.646</v>
      </c>
      <c r="CH14" s="9">
        <v>1829.903</v>
      </c>
      <c r="CI14" s="9">
        <v>761.02700000000004</v>
      </c>
      <c r="CJ14" s="9">
        <v>1068.875</v>
      </c>
      <c r="CK14" s="9">
        <v>273.52100000000002</v>
      </c>
      <c r="CL14" s="9">
        <v>92.234999999999999</v>
      </c>
      <c r="CM14" s="9">
        <v>181.285</v>
      </c>
      <c r="CN14" s="9">
        <v>3922.8209999999999</v>
      </c>
      <c r="CO14" s="9">
        <v>1925.9459999999999</v>
      </c>
      <c r="CP14" s="9">
        <v>1996.875</v>
      </c>
      <c r="CQ14" s="9">
        <v>2470.7840000000001</v>
      </c>
      <c r="CR14" s="9">
        <v>1294.739</v>
      </c>
      <c r="CS14" s="9">
        <v>1176.0440000000001</v>
      </c>
      <c r="CT14" s="9">
        <v>340.46499999999997</v>
      </c>
      <c r="CU14" s="9">
        <v>159.69499999999999</v>
      </c>
      <c r="CV14" s="9">
        <v>180.77</v>
      </c>
      <c r="CW14" s="9">
        <v>227.529</v>
      </c>
      <c r="CX14" s="9">
        <v>83.105999999999995</v>
      </c>
      <c r="CY14" s="9">
        <v>144.423</v>
      </c>
      <c r="CZ14" s="9">
        <v>128.86799999999999</v>
      </c>
      <c r="DA14" s="9">
        <v>54.106000000000002</v>
      </c>
      <c r="DB14" s="9">
        <v>74.762</v>
      </c>
      <c r="DC14" s="9">
        <v>235.739</v>
      </c>
      <c r="DD14" s="9">
        <v>94.058000000000007</v>
      </c>
      <c r="DE14" s="9">
        <v>141.68100000000001</v>
      </c>
      <c r="DF14" s="9">
        <v>217.00899999999999</v>
      </c>
      <c r="DG14" s="9">
        <v>81.275999999999996</v>
      </c>
      <c r="DH14" s="9">
        <v>135.73400000000001</v>
      </c>
      <c r="DI14" s="9">
        <v>488.93599999999998</v>
      </c>
      <c r="DJ14" s="9">
        <v>268.66199999999998</v>
      </c>
      <c r="DK14" s="9">
        <v>220.274</v>
      </c>
      <c r="DL14" s="9">
        <v>1981.847</v>
      </c>
      <c r="DM14" s="9">
        <v>1026.077</v>
      </c>
      <c r="DN14" s="9">
        <v>955.77</v>
      </c>
      <c r="DO14" s="9">
        <v>441.89</v>
      </c>
      <c r="DP14" s="9">
        <v>243.07900000000001</v>
      </c>
      <c r="DQ14" s="9">
        <v>198.81</v>
      </c>
      <c r="DR14" s="9">
        <v>1620.605</v>
      </c>
      <c r="DS14" s="9">
        <v>795.87900000000002</v>
      </c>
      <c r="DT14" s="9">
        <v>824.726</v>
      </c>
      <c r="DU14" s="9">
        <v>195.03800000000001</v>
      </c>
      <c r="DV14" s="9">
        <v>91.495999999999995</v>
      </c>
      <c r="DW14" s="9">
        <v>103.542</v>
      </c>
      <c r="DX14" s="9">
        <v>2658.3420000000001</v>
      </c>
      <c r="DY14" s="9">
        <v>1385.2159999999999</v>
      </c>
      <c r="DZ14" s="9">
        <v>1273.125</v>
      </c>
      <c r="EA14" s="9">
        <v>2319.5540000000001</v>
      </c>
      <c r="EB14" s="9">
        <v>1209.296</v>
      </c>
      <c r="EC14" s="9">
        <v>1110.258</v>
      </c>
      <c r="ED14" s="9">
        <v>2176.364</v>
      </c>
      <c r="EE14" s="9">
        <v>1146.421</v>
      </c>
      <c r="EF14" s="9">
        <v>1029.943</v>
      </c>
      <c r="EG14" s="9">
        <v>587.15700000000004</v>
      </c>
      <c r="EH14" s="9">
        <v>314.84199999999998</v>
      </c>
      <c r="EI14" s="9">
        <v>272.31599999999997</v>
      </c>
      <c r="EJ14" s="9">
        <v>387.93599999999998</v>
      </c>
      <c r="EK14" s="9">
        <v>219.61799999999999</v>
      </c>
      <c r="EL14" s="9">
        <v>168.31800000000001</v>
      </c>
      <c r="EM14" s="9">
        <v>200.37700000000001</v>
      </c>
      <c r="EN14" s="9">
        <v>129.14099999999999</v>
      </c>
      <c r="EO14" s="9">
        <v>71.236000000000004</v>
      </c>
      <c r="EP14" s="9">
        <v>160.65</v>
      </c>
      <c r="EQ14" s="9">
        <v>85.028000000000006</v>
      </c>
      <c r="ER14" s="9">
        <v>75.622</v>
      </c>
      <c r="ES14" s="9">
        <v>1291.3879999999999</v>
      </c>
      <c r="ET14" s="9">
        <v>546.17899999999997</v>
      </c>
      <c r="EU14" s="9">
        <v>745.20799999999997</v>
      </c>
      <c r="EV14" s="9">
        <v>252.095</v>
      </c>
      <c r="EW14" s="9">
        <v>96.486000000000004</v>
      </c>
      <c r="EX14" s="9">
        <v>155.60900000000001</v>
      </c>
      <c r="EY14" s="9">
        <v>80.090999999999994</v>
      </c>
      <c r="EZ14" s="9">
        <v>39.091000000000001</v>
      </c>
      <c r="FA14" s="9">
        <v>41.000999999999998</v>
      </c>
      <c r="FB14" s="9">
        <v>216.14599999999999</v>
      </c>
      <c r="FC14" s="9">
        <v>80.611999999999995</v>
      </c>
      <c r="FD14" s="9">
        <v>135.53399999999999</v>
      </c>
      <c r="FE14" s="9">
        <v>30.163</v>
      </c>
      <c r="FF14" s="9">
        <v>10.433999999999999</v>
      </c>
      <c r="FG14" s="9">
        <v>19.728999999999999</v>
      </c>
      <c r="FH14" s="9">
        <v>177.31700000000001</v>
      </c>
      <c r="FI14" s="9">
        <v>66.814999999999998</v>
      </c>
      <c r="FJ14" s="9">
        <v>110.501</v>
      </c>
      <c r="FK14" s="9">
        <v>20.709</v>
      </c>
      <c r="FL14" s="9">
        <v>8.5060000000000002</v>
      </c>
      <c r="FM14" s="9">
        <v>12.202999999999999</v>
      </c>
      <c r="FN14" s="9">
        <v>35.948999999999998</v>
      </c>
      <c r="FO14" s="9">
        <v>15.874000000000001</v>
      </c>
      <c r="FP14" s="9">
        <v>20.074999999999999</v>
      </c>
      <c r="FQ14" s="9">
        <v>50.523000000000003</v>
      </c>
      <c r="FR14" s="9">
        <v>3.0979999999999999</v>
      </c>
      <c r="FS14" s="9">
        <v>47.424999999999997</v>
      </c>
      <c r="FT14" s="9">
        <v>571.04100000000005</v>
      </c>
      <c r="FU14" s="9">
        <v>246.55799999999999</v>
      </c>
      <c r="FV14" s="9">
        <v>324.483</v>
      </c>
      <c r="FW14" s="9">
        <v>412.745</v>
      </c>
      <c r="FX14" s="9">
        <v>181.51300000000001</v>
      </c>
      <c r="FY14" s="9">
        <v>231.232</v>
      </c>
      <c r="FZ14" s="9">
        <v>51.482999999999997</v>
      </c>
      <c r="GA14" s="9">
        <v>23.245000000000001</v>
      </c>
      <c r="GB14" s="9">
        <v>28.236999999999998</v>
      </c>
      <c r="GC14" s="9">
        <v>361.262</v>
      </c>
      <c r="GD14" s="9">
        <v>158.268</v>
      </c>
      <c r="GE14" s="9">
        <v>202.994</v>
      </c>
      <c r="GF14" s="9">
        <v>2522.2660000000001</v>
      </c>
      <c r="GG14" s="9">
        <v>1317.9849999999999</v>
      </c>
      <c r="GH14" s="9">
        <v>1204.2809999999999</v>
      </c>
      <c r="GI14" s="9">
        <v>1400.5550000000001</v>
      </c>
      <c r="GJ14" s="9">
        <v>607.96100000000001</v>
      </c>
      <c r="GK14" s="9">
        <v>792.59400000000005</v>
      </c>
      <c r="GL14" s="9">
        <v>206.613</v>
      </c>
      <c r="GM14" s="9">
        <v>79.116</v>
      </c>
      <c r="GN14" s="9">
        <v>127.497</v>
      </c>
      <c r="GO14" s="9">
        <v>1409.5319999999999</v>
      </c>
      <c r="GP14" s="9">
        <v>691.66399999999999</v>
      </c>
      <c r="GQ14" s="9">
        <v>717.86800000000005</v>
      </c>
      <c r="GR14" s="9">
        <v>846.38</v>
      </c>
      <c r="GS14" s="9">
        <v>446.476</v>
      </c>
      <c r="GT14" s="9">
        <v>399.90499999999997</v>
      </c>
      <c r="GU14" s="9">
        <v>118.09099999999999</v>
      </c>
      <c r="GV14" s="9">
        <v>60.045999999999999</v>
      </c>
      <c r="GW14" s="9">
        <v>58.045000000000002</v>
      </c>
      <c r="GX14" s="9">
        <v>83.68</v>
      </c>
      <c r="GY14" s="9">
        <v>34.517000000000003</v>
      </c>
      <c r="GZ14" s="9">
        <v>49.162999999999997</v>
      </c>
      <c r="HA14" s="9">
        <v>41.713000000000001</v>
      </c>
      <c r="HB14" s="9">
        <v>21.29</v>
      </c>
      <c r="HC14" s="9">
        <v>20.422999999999998</v>
      </c>
      <c r="HD14" s="9">
        <v>86.215000000000003</v>
      </c>
      <c r="HE14" s="9">
        <v>37.07</v>
      </c>
      <c r="HF14" s="9">
        <v>49.145000000000003</v>
      </c>
      <c r="HG14" s="9">
        <v>79.911000000000001</v>
      </c>
      <c r="HH14" s="9">
        <v>32.588999999999999</v>
      </c>
      <c r="HI14" s="9">
        <v>47.323</v>
      </c>
      <c r="HJ14" s="9">
        <v>144.66</v>
      </c>
      <c r="HK14" s="9">
        <v>74.596000000000004</v>
      </c>
      <c r="HL14" s="9">
        <v>70.064999999999998</v>
      </c>
      <c r="HM14" s="9">
        <v>701.72</v>
      </c>
      <c r="HN14" s="9">
        <v>371.88</v>
      </c>
      <c r="HO14" s="9">
        <v>329.84</v>
      </c>
      <c r="HP14" s="9">
        <v>136.065</v>
      </c>
      <c r="HQ14" s="9">
        <v>69.241</v>
      </c>
      <c r="HR14" s="9">
        <v>66.823999999999998</v>
      </c>
      <c r="HS14" s="9">
        <v>564.54200000000003</v>
      </c>
      <c r="HT14" s="9">
        <v>277.87</v>
      </c>
      <c r="HU14" s="9">
        <v>286.67099999999999</v>
      </c>
      <c r="HV14" s="9">
        <v>67.637</v>
      </c>
      <c r="HW14" s="9">
        <v>31.463999999999999</v>
      </c>
      <c r="HX14" s="9">
        <v>36.173000000000002</v>
      </c>
      <c r="HY14" s="9">
        <v>901.25199999999995</v>
      </c>
      <c r="HZ14" s="9">
        <v>475.45699999999999</v>
      </c>
      <c r="IA14" s="9">
        <v>425.79500000000002</v>
      </c>
      <c r="IB14" s="9">
        <v>811.58600000000001</v>
      </c>
      <c r="IC14" s="9">
        <v>426.75799999999998</v>
      </c>
      <c r="ID14" s="9">
        <v>384.82799999999997</v>
      </c>
      <c r="IE14" s="9">
        <v>761.94799999999998</v>
      </c>
      <c r="IF14" s="9">
        <v>401.48</v>
      </c>
      <c r="IG14" s="9">
        <v>360.46800000000002</v>
      </c>
      <c r="IH14" s="9">
        <v>202.172</v>
      </c>
      <c r="II14" s="9">
        <v>97.42</v>
      </c>
      <c r="IJ14" s="9">
        <v>104.752</v>
      </c>
      <c r="IK14" s="9">
        <v>114.86499999999999</v>
      </c>
      <c r="IL14" s="9">
        <v>58.351999999999997</v>
      </c>
      <c r="IM14" s="9">
        <v>56.512999999999998</v>
      </c>
      <c r="IN14" s="9">
        <v>59.993000000000002</v>
      </c>
      <c r="IO14" s="9">
        <v>29.370999999999999</v>
      </c>
      <c r="IP14" s="9">
        <v>30.622</v>
      </c>
      <c r="IQ14" s="9">
        <v>53.023000000000003</v>
      </c>
    </row>
    <row r="15" spans="1:251">
      <c r="A15" s="10">
        <v>43497</v>
      </c>
      <c r="B15" s="9">
        <v>291.21899999999999</v>
      </c>
      <c r="C15" s="9">
        <v>119.875</v>
      </c>
      <c r="D15" s="9">
        <v>171.34399999999999</v>
      </c>
      <c r="E15" s="9">
        <v>275.92200000000003</v>
      </c>
      <c r="F15" s="9">
        <v>108.29300000000001</v>
      </c>
      <c r="G15" s="9">
        <v>167.62899999999999</v>
      </c>
      <c r="H15" s="9">
        <v>668.05</v>
      </c>
      <c r="I15" s="9">
        <v>343.14600000000002</v>
      </c>
      <c r="J15" s="9">
        <v>324.904</v>
      </c>
      <c r="K15" s="9">
        <v>2665.44</v>
      </c>
      <c r="L15" s="9">
        <v>1437.3979999999999</v>
      </c>
      <c r="M15" s="9">
        <v>1228.0419999999999</v>
      </c>
      <c r="N15" s="9">
        <v>626.07500000000005</v>
      </c>
      <c r="O15" s="9">
        <v>313.59399999999999</v>
      </c>
      <c r="P15" s="9">
        <v>312.48200000000003</v>
      </c>
      <c r="Q15" s="9">
        <v>2152.3609999999999</v>
      </c>
      <c r="R15" s="9">
        <v>1097.3900000000001</v>
      </c>
      <c r="S15" s="9">
        <v>1054.97</v>
      </c>
      <c r="T15" s="9">
        <v>250.398</v>
      </c>
      <c r="U15" s="9">
        <v>120.355</v>
      </c>
      <c r="V15" s="9">
        <v>130.04300000000001</v>
      </c>
      <c r="W15" s="9">
        <v>3575.5749999999998</v>
      </c>
      <c r="X15" s="9">
        <v>1882.867</v>
      </c>
      <c r="Y15" s="9">
        <v>1692.7070000000001</v>
      </c>
      <c r="Z15" s="9">
        <v>3145.0970000000002</v>
      </c>
      <c r="AA15" s="9">
        <v>1670.1610000000001</v>
      </c>
      <c r="AB15" s="9">
        <v>1474.9359999999999</v>
      </c>
      <c r="AC15" s="9">
        <v>2948.2440000000001</v>
      </c>
      <c r="AD15" s="9">
        <v>1586.204</v>
      </c>
      <c r="AE15" s="9">
        <v>1362.04</v>
      </c>
      <c r="AF15" s="9">
        <v>865.65300000000002</v>
      </c>
      <c r="AG15" s="9">
        <v>404.15600000000001</v>
      </c>
      <c r="AH15" s="9">
        <v>461.49700000000001</v>
      </c>
      <c r="AI15" s="9">
        <v>537.44000000000005</v>
      </c>
      <c r="AJ15" s="9">
        <v>260.21199999999999</v>
      </c>
      <c r="AK15" s="9">
        <v>277.22800000000001</v>
      </c>
      <c r="AL15" s="9">
        <v>295.35500000000002</v>
      </c>
      <c r="AM15" s="9">
        <v>157.88800000000001</v>
      </c>
      <c r="AN15" s="9">
        <v>137.46700000000001</v>
      </c>
      <c r="AO15" s="9">
        <v>161.197</v>
      </c>
      <c r="AP15" s="9">
        <v>83.036000000000001</v>
      </c>
      <c r="AQ15" s="9">
        <v>78.161000000000001</v>
      </c>
      <c r="AR15" s="9">
        <v>1722.375</v>
      </c>
      <c r="AS15" s="9">
        <v>691.56299999999999</v>
      </c>
      <c r="AT15" s="9">
        <v>1030.8119999999999</v>
      </c>
      <c r="AU15" s="9">
        <v>348.66199999999998</v>
      </c>
      <c r="AV15" s="9">
        <v>128.072</v>
      </c>
      <c r="AW15" s="9">
        <v>220.59100000000001</v>
      </c>
      <c r="AX15" s="9">
        <v>83.385999999999996</v>
      </c>
      <c r="AY15" s="9">
        <v>36.927999999999997</v>
      </c>
      <c r="AZ15" s="9">
        <v>46.457999999999998</v>
      </c>
      <c r="BA15" s="9">
        <v>297.94099999999997</v>
      </c>
      <c r="BB15" s="9">
        <v>113.967</v>
      </c>
      <c r="BC15" s="9">
        <v>183.97499999999999</v>
      </c>
      <c r="BD15" s="9">
        <v>50.326000000000001</v>
      </c>
      <c r="BE15" s="9">
        <v>12.651999999999999</v>
      </c>
      <c r="BF15" s="9">
        <v>37.673999999999999</v>
      </c>
      <c r="BG15" s="9">
        <v>232.762</v>
      </c>
      <c r="BH15" s="9">
        <v>94.787999999999997</v>
      </c>
      <c r="BI15" s="9">
        <v>137.97399999999999</v>
      </c>
      <c r="BJ15" s="9">
        <v>29.452999999999999</v>
      </c>
      <c r="BK15" s="9">
        <v>12.782</v>
      </c>
      <c r="BL15" s="9">
        <v>16.670999999999999</v>
      </c>
      <c r="BM15" s="9">
        <v>51.918999999999997</v>
      </c>
      <c r="BN15" s="9">
        <v>14.105</v>
      </c>
      <c r="BO15" s="9">
        <v>37.814</v>
      </c>
      <c r="BP15" s="9">
        <v>57.307000000000002</v>
      </c>
      <c r="BQ15" s="9">
        <v>3.2519999999999998</v>
      </c>
      <c r="BR15" s="9">
        <v>54.055</v>
      </c>
      <c r="BS15" s="9">
        <v>716.18799999999999</v>
      </c>
      <c r="BT15" s="9">
        <v>297.88299999999998</v>
      </c>
      <c r="BU15" s="9">
        <v>418.30500000000001</v>
      </c>
      <c r="BV15" s="9">
        <v>511.05700000000002</v>
      </c>
      <c r="BW15" s="9">
        <v>211.107</v>
      </c>
      <c r="BX15" s="9">
        <v>299.95</v>
      </c>
      <c r="BY15" s="9">
        <v>86.075000000000003</v>
      </c>
      <c r="BZ15" s="9">
        <v>32.161999999999999</v>
      </c>
      <c r="CA15" s="9">
        <v>53.912999999999997</v>
      </c>
      <c r="CB15" s="9">
        <v>424.98200000000003</v>
      </c>
      <c r="CC15" s="9">
        <v>178.94499999999999</v>
      </c>
      <c r="CD15" s="9">
        <v>246.03700000000001</v>
      </c>
      <c r="CE15" s="9">
        <v>3419.5650000000001</v>
      </c>
      <c r="CF15" s="9">
        <v>1812.7059999999999</v>
      </c>
      <c r="CG15" s="9">
        <v>1606.8589999999999</v>
      </c>
      <c r="CH15" s="9">
        <v>1797.4970000000001</v>
      </c>
      <c r="CI15" s="9">
        <v>742.43600000000004</v>
      </c>
      <c r="CJ15" s="9">
        <v>1055.0609999999999</v>
      </c>
      <c r="CK15" s="9">
        <v>271.78500000000003</v>
      </c>
      <c r="CL15" s="9">
        <v>110.545</v>
      </c>
      <c r="CM15" s="9">
        <v>161.24</v>
      </c>
      <c r="CN15" s="9">
        <v>3970.259</v>
      </c>
      <c r="CO15" s="9">
        <v>1941.2470000000001</v>
      </c>
      <c r="CP15" s="9">
        <v>2029.0119999999999</v>
      </c>
      <c r="CQ15" s="9">
        <v>2500.665</v>
      </c>
      <c r="CR15" s="9">
        <v>1307.1659999999999</v>
      </c>
      <c r="CS15" s="9">
        <v>1193.498</v>
      </c>
      <c r="CT15" s="9">
        <v>339.52100000000002</v>
      </c>
      <c r="CU15" s="9">
        <v>165.56200000000001</v>
      </c>
      <c r="CV15" s="9">
        <v>173.96</v>
      </c>
      <c r="CW15" s="9">
        <v>226.16300000000001</v>
      </c>
      <c r="CX15" s="9">
        <v>86.707999999999998</v>
      </c>
      <c r="CY15" s="9">
        <v>139.45500000000001</v>
      </c>
      <c r="CZ15" s="9">
        <v>125.73</v>
      </c>
      <c r="DA15" s="9">
        <v>54.451999999999998</v>
      </c>
      <c r="DB15" s="9">
        <v>71.278000000000006</v>
      </c>
      <c r="DC15" s="9">
        <v>236.42599999999999</v>
      </c>
      <c r="DD15" s="9">
        <v>96.596999999999994</v>
      </c>
      <c r="DE15" s="9">
        <v>139.83000000000001</v>
      </c>
      <c r="DF15" s="9">
        <v>217.797</v>
      </c>
      <c r="DG15" s="9">
        <v>84.135000000000005</v>
      </c>
      <c r="DH15" s="9">
        <v>133.66200000000001</v>
      </c>
      <c r="DI15" s="9">
        <v>484.64800000000002</v>
      </c>
      <c r="DJ15" s="9">
        <v>246.41399999999999</v>
      </c>
      <c r="DK15" s="9">
        <v>238.23500000000001</v>
      </c>
      <c r="DL15" s="9">
        <v>2016.0160000000001</v>
      </c>
      <c r="DM15" s="9">
        <v>1060.7529999999999</v>
      </c>
      <c r="DN15" s="9">
        <v>955.26400000000001</v>
      </c>
      <c r="DO15" s="9">
        <v>443.47300000000001</v>
      </c>
      <c r="DP15" s="9">
        <v>225.94499999999999</v>
      </c>
      <c r="DQ15" s="9">
        <v>217.52799999999999</v>
      </c>
      <c r="DR15" s="9">
        <v>1633.4</v>
      </c>
      <c r="DS15" s="9">
        <v>813.97199999999998</v>
      </c>
      <c r="DT15" s="9">
        <v>819.428</v>
      </c>
      <c r="DU15" s="9">
        <v>186.637</v>
      </c>
      <c r="DV15" s="9">
        <v>83.332999999999998</v>
      </c>
      <c r="DW15" s="9">
        <v>103.304</v>
      </c>
      <c r="DX15" s="9">
        <v>2685.1640000000002</v>
      </c>
      <c r="DY15" s="9">
        <v>1396.0150000000001</v>
      </c>
      <c r="DZ15" s="9">
        <v>1289.1479999999999</v>
      </c>
      <c r="EA15" s="9">
        <v>2381.1089999999999</v>
      </c>
      <c r="EB15" s="9">
        <v>1249.529</v>
      </c>
      <c r="EC15" s="9">
        <v>1131.58</v>
      </c>
      <c r="ED15" s="9">
        <v>2224.2950000000001</v>
      </c>
      <c r="EE15" s="9">
        <v>1176.1489999999999</v>
      </c>
      <c r="EF15" s="9">
        <v>1048.146</v>
      </c>
      <c r="EG15" s="9">
        <v>598.67100000000005</v>
      </c>
      <c r="EH15" s="9">
        <v>314.334</v>
      </c>
      <c r="EI15" s="9">
        <v>284.33699999999999</v>
      </c>
      <c r="EJ15" s="9">
        <v>389.20400000000001</v>
      </c>
      <c r="EK15" s="9">
        <v>206.68</v>
      </c>
      <c r="EL15" s="9">
        <v>182.524</v>
      </c>
      <c r="EM15" s="9">
        <v>204.70500000000001</v>
      </c>
      <c r="EN15" s="9">
        <v>117.831</v>
      </c>
      <c r="EO15" s="9">
        <v>86.873999999999995</v>
      </c>
      <c r="EP15" s="9">
        <v>159.041</v>
      </c>
      <c r="EQ15" s="9">
        <v>81.382999999999996</v>
      </c>
      <c r="ER15" s="9">
        <v>77.658000000000001</v>
      </c>
      <c r="ES15" s="9">
        <v>1310.5530000000001</v>
      </c>
      <c r="ET15" s="9">
        <v>552.69799999999998</v>
      </c>
      <c r="EU15" s="9">
        <v>757.85500000000002</v>
      </c>
      <c r="EV15" s="9">
        <v>238.19499999999999</v>
      </c>
      <c r="EW15" s="9">
        <v>91.92</v>
      </c>
      <c r="EX15" s="9">
        <v>146.27500000000001</v>
      </c>
      <c r="EY15" s="9">
        <v>84.855000000000004</v>
      </c>
      <c r="EZ15" s="9">
        <v>37.991</v>
      </c>
      <c r="FA15" s="9">
        <v>46.865000000000002</v>
      </c>
      <c r="FB15" s="9">
        <v>201.875</v>
      </c>
      <c r="FC15" s="9">
        <v>80.471000000000004</v>
      </c>
      <c r="FD15" s="9">
        <v>121.40300000000001</v>
      </c>
      <c r="FE15" s="9">
        <v>33.106000000000002</v>
      </c>
      <c r="FF15" s="9">
        <v>16.899999999999999</v>
      </c>
      <c r="FG15" s="9">
        <v>16.206</v>
      </c>
      <c r="FH15" s="9">
        <v>153.05600000000001</v>
      </c>
      <c r="FI15" s="9">
        <v>57.529000000000003</v>
      </c>
      <c r="FJ15" s="9">
        <v>95.527000000000001</v>
      </c>
      <c r="FK15" s="9">
        <v>14.98</v>
      </c>
      <c r="FL15" s="9">
        <v>6.133</v>
      </c>
      <c r="FM15" s="9">
        <v>8.8480000000000008</v>
      </c>
      <c r="FN15" s="9">
        <v>38.146999999999998</v>
      </c>
      <c r="FO15" s="9">
        <v>13.275</v>
      </c>
      <c r="FP15" s="9">
        <v>24.872</v>
      </c>
      <c r="FQ15" s="9">
        <v>48.1</v>
      </c>
      <c r="FR15" s="9">
        <v>5.1909999999999998</v>
      </c>
      <c r="FS15" s="9">
        <v>42.908999999999999</v>
      </c>
      <c r="FT15" s="9">
        <v>571.14499999999998</v>
      </c>
      <c r="FU15" s="9">
        <v>260.55500000000001</v>
      </c>
      <c r="FV15" s="9">
        <v>310.59100000000001</v>
      </c>
      <c r="FW15" s="9">
        <v>399.06299999999999</v>
      </c>
      <c r="FX15" s="9">
        <v>175.12899999999999</v>
      </c>
      <c r="FY15" s="9">
        <v>223.934</v>
      </c>
      <c r="FZ15" s="9">
        <v>54.289000000000001</v>
      </c>
      <c r="GA15" s="9">
        <v>27.657</v>
      </c>
      <c r="GB15" s="9">
        <v>26.632000000000001</v>
      </c>
      <c r="GC15" s="9">
        <v>344.774</v>
      </c>
      <c r="GD15" s="9">
        <v>147.47200000000001</v>
      </c>
      <c r="GE15" s="9">
        <v>197.30099999999999</v>
      </c>
      <c r="GF15" s="9">
        <v>2554.9540000000002</v>
      </c>
      <c r="GG15" s="9">
        <v>1334.8240000000001</v>
      </c>
      <c r="GH15" s="9">
        <v>1220.1300000000001</v>
      </c>
      <c r="GI15" s="9">
        <v>1415.3050000000001</v>
      </c>
      <c r="GJ15" s="9">
        <v>606.423</v>
      </c>
      <c r="GK15" s="9">
        <v>808.88099999999997</v>
      </c>
      <c r="GL15" s="9">
        <v>193.982</v>
      </c>
      <c r="GM15" s="9">
        <v>76.596999999999994</v>
      </c>
      <c r="GN15" s="9">
        <v>117.38500000000001</v>
      </c>
      <c r="GO15" s="9">
        <v>1428.277</v>
      </c>
      <c r="GP15" s="9">
        <v>702.82299999999998</v>
      </c>
      <c r="GQ15" s="9">
        <v>725.45399999999995</v>
      </c>
      <c r="GR15" s="9">
        <v>860.46900000000005</v>
      </c>
      <c r="GS15" s="9">
        <v>455.96499999999997</v>
      </c>
      <c r="GT15" s="9">
        <v>404.50400000000002</v>
      </c>
      <c r="GU15" s="9">
        <v>119.721</v>
      </c>
      <c r="GV15" s="9">
        <v>59.243000000000002</v>
      </c>
      <c r="GW15" s="9">
        <v>60.478000000000002</v>
      </c>
      <c r="GX15" s="9">
        <v>78.744</v>
      </c>
      <c r="GY15" s="9">
        <v>29.280999999999999</v>
      </c>
      <c r="GZ15" s="9">
        <v>49.463000000000001</v>
      </c>
      <c r="HA15" s="9">
        <v>40.942</v>
      </c>
      <c r="HB15" s="9">
        <v>18.516999999999999</v>
      </c>
      <c r="HC15" s="9">
        <v>22.425000000000001</v>
      </c>
      <c r="HD15" s="9">
        <v>80.373000000000005</v>
      </c>
      <c r="HE15" s="9">
        <v>32.014000000000003</v>
      </c>
      <c r="HF15" s="9">
        <v>48.359000000000002</v>
      </c>
      <c r="HG15" s="9">
        <v>74.286000000000001</v>
      </c>
      <c r="HH15" s="9">
        <v>27.617999999999999</v>
      </c>
      <c r="HI15" s="9">
        <v>46.667999999999999</v>
      </c>
      <c r="HJ15" s="9">
        <v>143.648</v>
      </c>
      <c r="HK15" s="9">
        <v>75.8</v>
      </c>
      <c r="HL15" s="9">
        <v>67.847999999999999</v>
      </c>
      <c r="HM15" s="9">
        <v>716.82</v>
      </c>
      <c r="HN15" s="9">
        <v>380.16399999999999</v>
      </c>
      <c r="HO15" s="9">
        <v>336.65600000000001</v>
      </c>
      <c r="HP15" s="9">
        <v>133.613</v>
      </c>
      <c r="HQ15" s="9">
        <v>69.930000000000007</v>
      </c>
      <c r="HR15" s="9">
        <v>63.683</v>
      </c>
      <c r="HS15" s="9">
        <v>585.85699999999997</v>
      </c>
      <c r="HT15" s="9">
        <v>293.94600000000003</v>
      </c>
      <c r="HU15" s="9">
        <v>291.911</v>
      </c>
      <c r="HV15" s="9">
        <v>66.679000000000002</v>
      </c>
      <c r="HW15" s="9">
        <v>32</v>
      </c>
      <c r="HX15" s="9">
        <v>34.679000000000002</v>
      </c>
      <c r="HY15" s="9">
        <v>916.64200000000005</v>
      </c>
      <c r="HZ15" s="9">
        <v>480.714</v>
      </c>
      <c r="IA15" s="9">
        <v>435.928</v>
      </c>
      <c r="IB15" s="9">
        <v>822.72199999999998</v>
      </c>
      <c r="IC15" s="9">
        <v>432.28699999999998</v>
      </c>
      <c r="ID15" s="9">
        <v>390.43599999999998</v>
      </c>
      <c r="IE15" s="9">
        <v>776.19200000000001</v>
      </c>
      <c r="IF15" s="9">
        <v>413.21100000000001</v>
      </c>
      <c r="IG15" s="9">
        <v>362.98099999999999</v>
      </c>
      <c r="IH15" s="9">
        <v>202.83500000000001</v>
      </c>
      <c r="II15" s="9">
        <v>98.137</v>
      </c>
      <c r="IJ15" s="9">
        <v>104.69799999999999</v>
      </c>
      <c r="IK15" s="9">
        <v>112.621</v>
      </c>
      <c r="IL15" s="9">
        <v>57.968000000000004</v>
      </c>
      <c r="IM15" s="9">
        <v>54.652999999999999</v>
      </c>
      <c r="IN15" s="9">
        <v>56.447000000000003</v>
      </c>
      <c r="IO15" s="9">
        <v>33.218000000000004</v>
      </c>
      <c r="IP15" s="9">
        <v>23.228999999999999</v>
      </c>
      <c r="IQ15" s="9">
        <v>54.088000000000001</v>
      </c>
    </row>
    <row r="16" spans="1:251">
      <c r="A16" s="10">
        <v>43862</v>
      </c>
      <c r="B16" s="9">
        <v>298.60500000000002</v>
      </c>
      <c r="C16" s="9">
        <v>124.673</v>
      </c>
      <c r="D16" s="9">
        <v>173.93299999999999</v>
      </c>
      <c r="E16" s="9">
        <v>278.05599999999998</v>
      </c>
      <c r="F16" s="9">
        <v>107.73699999999999</v>
      </c>
      <c r="G16" s="9">
        <v>170.31899999999999</v>
      </c>
      <c r="H16" s="9">
        <v>662.45100000000002</v>
      </c>
      <c r="I16" s="9">
        <v>343.62</v>
      </c>
      <c r="J16" s="9">
        <v>318.83100000000002</v>
      </c>
      <c r="K16" s="9">
        <v>2732.75</v>
      </c>
      <c r="L16" s="9">
        <v>1450.0719999999999</v>
      </c>
      <c r="M16" s="9">
        <v>1282.6780000000001</v>
      </c>
      <c r="N16" s="9">
        <v>607.28</v>
      </c>
      <c r="O16" s="9">
        <v>308.61399999999998</v>
      </c>
      <c r="P16" s="9">
        <v>298.666</v>
      </c>
      <c r="Q16" s="9">
        <v>2202.6390000000001</v>
      </c>
      <c r="R16" s="9">
        <v>1103.9749999999999</v>
      </c>
      <c r="S16" s="9">
        <v>1098.664</v>
      </c>
      <c r="T16" s="9">
        <v>311.20699999999999</v>
      </c>
      <c r="U16" s="9">
        <v>156.61799999999999</v>
      </c>
      <c r="V16" s="9">
        <v>154.589</v>
      </c>
      <c r="W16" s="9">
        <v>3648.904</v>
      </c>
      <c r="X16" s="9">
        <v>1908.2080000000001</v>
      </c>
      <c r="Y16" s="9">
        <v>1740.6959999999999</v>
      </c>
      <c r="Z16" s="9">
        <v>3255.3679999999999</v>
      </c>
      <c r="AA16" s="9">
        <v>1725.8910000000001</v>
      </c>
      <c r="AB16" s="9">
        <v>1529.4770000000001</v>
      </c>
      <c r="AC16" s="9">
        <v>3029.4769999999999</v>
      </c>
      <c r="AD16" s="9">
        <v>1622.1759999999999</v>
      </c>
      <c r="AE16" s="9">
        <v>1407.3009999999999</v>
      </c>
      <c r="AF16" s="9">
        <v>919.39</v>
      </c>
      <c r="AG16" s="9">
        <v>467.38200000000001</v>
      </c>
      <c r="AH16" s="9">
        <v>452.00799999999998</v>
      </c>
      <c r="AI16" s="9">
        <v>552.24</v>
      </c>
      <c r="AJ16" s="9">
        <v>288.09199999999998</v>
      </c>
      <c r="AK16" s="9">
        <v>264.14800000000002</v>
      </c>
      <c r="AL16" s="9">
        <v>298.536</v>
      </c>
      <c r="AM16" s="9">
        <v>173.57499999999999</v>
      </c>
      <c r="AN16" s="9">
        <v>124.961</v>
      </c>
      <c r="AO16" s="9">
        <v>179.09700000000001</v>
      </c>
      <c r="AP16" s="9">
        <v>89.590999999999994</v>
      </c>
      <c r="AQ16" s="9">
        <v>89.506</v>
      </c>
      <c r="AR16" s="9">
        <v>1735.8879999999999</v>
      </c>
      <c r="AS16" s="9">
        <v>725.48400000000004</v>
      </c>
      <c r="AT16" s="9">
        <v>1010.404</v>
      </c>
      <c r="AU16" s="9">
        <v>382.34399999999999</v>
      </c>
      <c r="AV16" s="9">
        <v>151.815</v>
      </c>
      <c r="AW16" s="9">
        <v>230.529</v>
      </c>
      <c r="AX16" s="9">
        <v>110.81699999999999</v>
      </c>
      <c r="AY16" s="9">
        <v>44.598999999999997</v>
      </c>
      <c r="AZ16" s="9">
        <v>66.218000000000004</v>
      </c>
      <c r="BA16" s="9">
        <v>330.88799999999998</v>
      </c>
      <c r="BB16" s="9">
        <v>133.66900000000001</v>
      </c>
      <c r="BC16" s="9">
        <v>197.21899999999999</v>
      </c>
      <c r="BD16" s="9">
        <v>71.010000000000005</v>
      </c>
      <c r="BE16" s="9">
        <v>26.626999999999999</v>
      </c>
      <c r="BF16" s="9">
        <v>44.383000000000003</v>
      </c>
      <c r="BG16" s="9">
        <v>239.071</v>
      </c>
      <c r="BH16" s="9">
        <v>97.930999999999997</v>
      </c>
      <c r="BI16" s="9">
        <v>141.13999999999999</v>
      </c>
      <c r="BJ16" s="9">
        <v>28.876999999999999</v>
      </c>
      <c r="BK16" s="9">
        <v>12.878</v>
      </c>
      <c r="BL16" s="9">
        <v>15.999000000000001</v>
      </c>
      <c r="BM16" s="9">
        <v>54.651000000000003</v>
      </c>
      <c r="BN16" s="9">
        <v>19.381</v>
      </c>
      <c r="BO16" s="9">
        <v>35.270000000000003</v>
      </c>
      <c r="BP16" s="9">
        <v>56.17</v>
      </c>
      <c r="BQ16" s="9">
        <v>2.4969999999999999</v>
      </c>
      <c r="BR16" s="9">
        <v>53.673000000000002</v>
      </c>
      <c r="BS16" s="9">
        <v>752.73199999999997</v>
      </c>
      <c r="BT16" s="9">
        <v>329.62400000000002</v>
      </c>
      <c r="BU16" s="9">
        <v>423.108</v>
      </c>
      <c r="BV16" s="9">
        <v>564.63499999999999</v>
      </c>
      <c r="BW16" s="9">
        <v>242.64099999999999</v>
      </c>
      <c r="BX16" s="9">
        <v>321.99400000000003</v>
      </c>
      <c r="BY16" s="9">
        <v>102.21</v>
      </c>
      <c r="BZ16" s="9">
        <v>42.212000000000003</v>
      </c>
      <c r="CA16" s="9">
        <v>59.997999999999998</v>
      </c>
      <c r="CB16" s="9">
        <v>462.42599999999999</v>
      </c>
      <c r="CC16" s="9">
        <v>200.429</v>
      </c>
      <c r="CD16" s="9">
        <v>261.99599999999998</v>
      </c>
      <c r="CE16" s="9">
        <v>3497.41</v>
      </c>
      <c r="CF16" s="9">
        <v>1835.903</v>
      </c>
      <c r="CG16" s="9">
        <v>1661.5070000000001</v>
      </c>
      <c r="CH16" s="9">
        <v>1812.7739999999999</v>
      </c>
      <c r="CI16" s="9">
        <v>772.86199999999997</v>
      </c>
      <c r="CJ16" s="9">
        <v>1039.912</v>
      </c>
      <c r="CK16" s="9">
        <v>304.50400000000002</v>
      </c>
      <c r="CL16" s="9">
        <v>128.49700000000001</v>
      </c>
      <c r="CM16" s="9">
        <v>176.00700000000001</v>
      </c>
      <c r="CN16" s="9">
        <v>4081.8690000000001</v>
      </c>
      <c r="CO16" s="9">
        <v>2007.08</v>
      </c>
      <c r="CP16" s="9">
        <v>2074.7890000000002</v>
      </c>
      <c r="CQ16" s="9">
        <v>2564.931</v>
      </c>
      <c r="CR16" s="9">
        <v>1332.201</v>
      </c>
      <c r="CS16" s="9">
        <v>1232.73</v>
      </c>
      <c r="CT16" s="9">
        <v>362.48099999999999</v>
      </c>
      <c r="CU16" s="9">
        <v>176.19300000000001</v>
      </c>
      <c r="CV16" s="9">
        <v>186.28899999999999</v>
      </c>
      <c r="CW16" s="9">
        <v>234.71299999999999</v>
      </c>
      <c r="CX16" s="9">
        <v>86.091999999999999</v>
      </c>
      <c r="CY16" s="9">
        <v>148.62100000000001</v>
      </c>
      <c r="CZ16" s="9">
        <v>115.544</v>
      </c>
      <c r="DA16" s="9">
        <v>49.170999999999999</v>
      </c>
      <c r="DB16" s="9">
        <v>66.373000000000005</v>
      </c>
      <c r="DC16" s="9">
        <v>238.54300000000001</v>
      </c>
      <c r="DD16" s="9">
        <v>95.337999999999994</v>
      </c>
      <c r="DE16" s="9">
        <v>143.20500000000001</v>
      </c>
      <c r="DF16" s="9">
        <v>223.44300000000001</v>
      </c>
      <c r="DG16" s="9">
        <v>83.942999999999998</v>
      </c>
      <c r="DH16" s="9">
        <v>139.5</v>
      </c>
      <c r="DI16" s="9">
        <v>457.42500000000001</v>
      </c>
      <c r="DJ16" s="9">
        <v>241.63800000000001</v>
      </c>
      <c r="DK16" s="9">
        <v>215.78800000000001</v>
      </c>
      <c r="DL16" s="9">
        <v>2107.5050000000001</v>
      </c>
      <c r="DM16" s="9">
        <v>1090.5630000000001</v>
      </c>
      <c r="DN16" s="9">
        <v>1016.942</v>
      </c>
      <c r="DO16" s="9">
        <v>420.53699999999998</v>
      </c>
      <c r="DP16" s="9">
        <v>222.15</v>
      </c>
      <c r="DQ16" s="9">
        <v>198.38800000000001</v>
      </c>
      <c r="DR16" s="9">
        <v>1691.71</v>
      </c>
      <c r="DS16" s="9">
        <v>829.37</v>
      </c>
      <c r="DT16" s="9">
        <v>862.34</v>
      </c>
      <c r="DU16" s="9">
        <v>192.36</v>
      </c>
      <c r="DV16" s="9">
        <v>95.462000000000003</v>
      </c>
      <c r="DW16" s="9">
        <v>96.897999999999996</v>
      </c>
      <c r="DX16" s="9">
        <v>2739.3809999999999</v>
      </c>
      <c r="DY16" s="9">
        <v>1413.732</v>
      </c>
      <c r="DZ16" s="9">
        <v>1325.6489999999999</v>
      </c>
      <c r="EA16" s="9">
        <v>2455.5369999999998</v>
      </c>
      <c r="EB16" s="9">
        <v>1267.4059999999999</v>
      </c>
      <c r="EC16" s="9">
        <v>1188.1310000000001</v>
      </c>
      <c r="ED16" s="9">
        <v>2306.67</v>
      </c>
      <c r="EE16" s="9">
        <v>1198.297</v>
      </c>
      <c r="EF16" s="9">
        <v>1108.373</v>
      </c>
      <c r="EG16" s="9">
        <v>595.99599999999998</v>
      </c>
      <c r="EH16" s="9">
        <v>291.34899999999999</v>
      </c>
      <c r="EI16" s="9">
        <v>304.64699999999999</v>
      </c>
      <c r="EJ16" s="9">
        <v>373.24</v>
      </c>
      <c r="EK16" s="9">
        <v>189.16900000000001</v>
      </c>
      <c r="EL16" s="9">
        <v>184.071</v>
      </c>
      <c r="EM16" s="9">
        <v>198.78899999999999</v>
      </c>
      <c r="EN16" s="9">
        <v>107.63800000000001</v>
      </c>
      <c r="EO16" s="9">
        <v>91.150999999999996</v>
      </c>
      <c r="EP16" s="9">
        <v>153.22800000000001</v>
      </c>
      <c r="EQ16" s="9">
        <v>87.867999999999995</v>
      </c>
      <c r="ER16" s="9">
        <v>65.36</v>
      </c>
      <c r="ES16" s="9">
        <v>1363.71</v>
      </c>
      <c r="ET16" s="9">
        <v>587.01099999999997</v>
      </c>
      <c r="EU16" s="9">
        <v>776.69899999999996</v>
      </c>
      <c r="EV16" s="9">
        <v>249.74799999999999</v>
      </c>
      <c r="EW16" s="9">
        <v>91.296999999999997</v>
      </c>
      <c r="EX16" s="9">
        <v>158.45099999999999</v>
      </c>
      <c r="EY16" s="9">
        <v>76.828999999999994</v>
      </c>
      <c r="EZ16" s="9">
        <v>29.541</v>
      </c>
      <c r="FA16" s="9">
        <v>47.287999999999997</v>
      </c>
      <c r="FB16" s="9">
        <v>207.154</v>
      </c>
      <c r="FC16" s="9">
        <v>75.617000000000004</v>
      </c>
      <c r="FD16" s="9">
        <v>131.53700000000001</v>
      </c>
      <c r="FE16" s="9">
        <v>34.435000000000002</v>
      </c>
      <c r="FF16" s="9">
        <v>15.827</v>
      </c>
      <c r="FG16" s="9">
        <v>18.608000000000001</v>
      </c>
      <c r="FH16" s="9">
        <v>158.38200000000001</v>
      </c>
      <c r="FI16" s="9">
        <v>55.610999999999997</v>
      </c>
      <c r="FJ16" s="9">
        <v>102.771</v>
      </c>
      <c r="FK16" s="9">
        <v>16.715</v>
      </c>
      <c r="FL16" s="9">
        <v>5.8440000000000003</v>
      </c>
      <c r="FM16" s="9">
        <v>10.871</v>
      </c>
      <c r="FN16" s="9">
        <v>43.073999999999998</v>
      </c>
      <c r="FO16" s="9">
        <v>15.68</v>
      </c>
      <c r="FP16" s="9">
        <v>27.393999999999998</v>
      </c>
      <c r="FQ16" s="9">
        <v>51.969000000000001</v>
      </c>
      <c r="FR16" s="9">
        <v>6.4550000000000001</v>
      </c>
      <c r="FS16" s="9">
        <v>45.514000000000003</v>
      </c>
      <c r="FT16" s="9">
        <v>602.95399999999995</v>
      </c>
      <c r="FU16" s="9">
        <v>267.029</v>
      </c>
      <c r="FV16" s="9">
        <v>335.92500000000001</v>
      </c>
      <c r="FW16" s="9">
        <v>403.45699999999999</v>
      </c>
      <c r="FX16" s="9">
        <v>179.16499999999999</v>
      </c>
      <c r="FY16" s="9">
        <v>224.292</v>
      </c>
      <c r="FZ16" s="9">
        <v>56.076000000000001</v>
      </c>
      <c r="GA16" s="9">
        <v>29.206</v>
      </c>
      <c r="GB16" s="9">
        <v>26.87</v>
      </c>
      <c r="GC16" s="9">
        <v>347.38</v>
      </c>
      <c r="GD16" s="9">
        <v>149.959</v>
      </c>
      <c r="GE16" s="9">
        <v>197.422</v>
      </c>
      <c r="GF16" s="9">
        <v>2621.0070000000001</v>
      </c>
      <c r="GG16" s="9">
        <v>1361.4069999999999</v>
      </c>
      <c r="GH16" s="9">
        <v>1259.5999999999999</v>
      </c>
      <c r="GI16" s="9">
        <v>1460.8620000000001</v>
      </c>
      <c r="GJ16" s="9">
        <v>645.673</v>
      </c>
      <c r="GK16" s="9">
        <v>815.18899999999996</v>
      </c>
      <c r="GL16" s="9">
        <v>196.048</v>
      </c>
      <c r="GM16" s="9">
        <v>73.674999999999997</v>
      </c>
      <c r="GN16" s="9">
        <v>122.373</v>
      </c>
      <c r="GO16" s="9">
        <v>1449.48</v>
      </c>
      <c r="GP16" s="9">
        <v>713.37099999999998</v>
      </c>
      <c r="GQ16" s="9">
        <v>736.10900000000004</v>
      </c>
      <c r="GR16" s="9">
        <v>865.43399999999997</v>
      </c>
      <c r="GS16" s="9">
        <v>446.51100000000002</v>
      </c>
      <c r="GT16" s="9">
        <v>418.923</v>
      </c>
      <c r="GU16" s="9">
        <v>130.608</v>
      </c>
      <c r="GV16" s="9">
        <v>62.174999999999997</v>
      </c>
      <c r="GW16" s="9">
        <v>68.433000000000007</v>
      </c>
      <c r="GX16" s="9">
        <v>92.073999999999998</v>
      </c>
      <c r="GY16" s="9">
        <v>35.924999999999997</v>
      </c>
      <c r="GZ16" s="9">
        <v>56.148000000000003</v>
      </c>
      <c r="HA16" s="9">
        <v>49.445999999999998</v>
      </c>
      <c r="HB16" s="9">
        <v>22.834</v>
      </c>
      <c r="HC16" s="9">
        <v>26.611999999999998</v>
      </c>
      <c r="HD16" s="9">
        <v>92.994</v>
      </c>
      <c r="HE16" s="9">
        <v>38.908000000000001</v>
      </c>
      <c r="HF16" s="9">
        <v>54.085999999999999</v>
      </c>
      <c r="HG16" s="9">
        <v>86.828999999999994</v>
      </c>
      <c r="HH16" s="9">
        <v>33.78</v>
      </c>
      <c r="HI16" s="9">
        <v>53.048999999999999</v>
      </c>
      <c r="HJ16" s="9">
        <v>155.376</v>
      </c>
      <c r="HK16" s="9">
        <v>76.545000000000002</v>
      </c>
      <c r="HL16" s="9">
        <v>78.831000000000003</v>
      </c>
      <c r="HM16" s="9">
        <v>710.05799999999999</v>
      </c>
      <c r="HN16" s="9">
        <v>369.96499999999997</v>
      </c>
      <c r="HO16" s="9">
        <v>340.09199999999998</v>
      </c>
      <c r="HP16" s="9">
        <v>141.101</v>
      </c>
      <c r="HQ16" s="9">
        <v>68.489000000000004</v>
      </c>
      <c r="HR16" s="9">
        <v>72.611999999999995</v>
      </c>
      <c r="HS16" s="9">
        <v>580.029</v>
      </c>
      <c r="HT16" s="9">
        <v>286.01299999999998</v>
      </c>
      <c r="HU16" s="9">
        <v>294.01499999999999</v>
      </c>
      <c r="HV16" s="9">
        <v>67.096000000000004</v>
      </c>
      <c r="HW16" s="9">
        <v>31.597999999999999</v>
      </c>
      <c r="HX16" s="9">
        <v>35.497999999999998</v>
      </c>
      <c r="HY16" s="9">
        <v>931.55799999999999</v>
      </c>
      <c r="HZ16" s="9">
        <v>477.01299999999998</v>
      </c>
      <c r="IA16" s="9">
        <v>454.54500000000002</v>
      </c>
      <c r="IB16" s="9">
        <v>833.21900000000005</v>
      </c>
      <c r="IC16" s="9">
        <v>428.94799999999998</v>
      </c>
      <c r="ID16" s="9">
        <v>404.27</v>
      </c>
      <c r="IE16" s="9">
        <v>779.12599999999998</v>
      </c>
      <c r="IF16" s="9">
        <v>405.327</v>
      </c>
      <c r="IG16" s="9">
        <v>373.79899999999998</v>
      </c>
      <c r="IH16" s="9">
        <v>226.69499999999999</v>
      </c>
      <c r="II16" s="9">
        <v>107.456</v>
      </c>
      <c r="IJ16" s="9">
        <v>119.238</v>
      </c>
      <c r="IK16" s="9">
        <v>136.40600000000001</v>
      </c>
      <c r="IL16" s="9">
        <v>67.421000000000006</v>
      </c>
      <c r="IM16" s="9">
        <v>68.984999999999999</v>
      </c>
      <c r="IN16" s="9">
        <v>70.281999999999996</v>
      </c>
      <c r="IO16" s="9">
        <v>36.918999999999997</v>
      </c>
      <c r="IP16" s="9">
        <v>33.363999999999997</v>
      </c>
      <c r="IQ16" s="9">
        <v>55.491</v>
      </c>
    </row>
    <row r="17" spans="1:251">
      <c r="A17" s="10">
        <v>44228</v>
      </c>
      <c r="B17" s="9">
        <v>299.01499999999999</v>
      </c>
      <c r="C17" s="9">
        <v>132.19300000000001</v>
      </c>
      <c r="D17" s="9">
        <v>166.82300000000001</v>
      </c>
      <c r="E17" s="9">
        <v>247.56</v>
      </c>
      <c r="F17" s="9">
        <v>99.221000000000004</v>
      </c>
      <c r="G17" s="9">
        <v>148.339</v>
      </c>
      <c r="H17" s="9">
        <v>551.08699999999999</v>
      </c>
      <c r="I17" s="9">
        <v>269.04500000000002</v>
      </c>
      <c r="J17" s="9">
        <v>282.041</v>
      </c>
      <c r="K17" s="9">
        <v>2791.6320000000001</v>
      </c>
      <c r="L17" s="9">
        <v>1499.2270000000001</v>
      </c>
      <c r="M17" s="9">
        <v>1292.404</v>
      </c>
      <c r="N17" s="9">
        <v>510.65499999999997</v>
      </c>
      <c r="O17" s="9">
        <v>246.22900000000001</v>
      </c>
      <c r="P17" s="9">
        <v>264.42599999999999</v>
      </c>
      <c r="Q17" s="9">
        <v>2252.4520000000002</v>
      </c>
      <c r="R17" s="9">
        <v>1149.2860000000001</v>
      </c>
      <c r="S17" s="9">
        <v>1103.1659999999999</v>
      </c>
      <c r="T17" s="9">
        <v>297.8</v>
      </c>
      <c r="U17" s="9">
        <v>147.74299999999999</v>
      </c>
      <c r="V17" s="9">
        <v>150.05799999999999</v>
      </c>
      <c r="W17" s="9">
        <v>3563.5160000000001</v>
      </c>
      <c r="X17" s="9">
        <v>1869.3810000000001</v>
      </c>
      <c r="Y17" s="9">
        <v>1694.135</v>
      </c>
      <c r="Z17" s="9">
        <v>3266.2530000000002</v>
      </c>
      <c r="AA17" s="9">
        <v>1727.2539999999999</v>
      </c>
      <c r="AB17" s="9">
        <v>1539</v>
      </c>
      <c r="AC17" s="9">
        <v>3040.451</v>
      </c>
      <c r="AD17" s="9">
        <v>1620.4459999999999</v>
      </c>
      <c r="AE17" s="9">
        <v>1420.0050000000001</v>
      </c>
      <c r="AF17" s="9">
        <v>804.76199999999994</v>
      </c>
      <c r="AG17" s="9">
        <v>379.09500000000003</v>
      </c>
      <c r="AH17" s="9">
        <v>425.66699999999997</v>
      </c>
      <c r="AI17" s="9">
        <v>457.19</v>
      </c>
      <c r="AJ17" s="9">
        <v>225.48400000000001</v>
      </c>
      <c r="AK17" s="9">
        <v>231.70500000000001</v>
      </c>
      <c r="AL17" s="9">
        <v>236.392</v>
      </c>
      <c r="AM17" s="9">
        <v>124.376</v>
      </c>
      <c r="AN17" s="9">
        <v>112.01600000000001</v>
      </c>
      <c r="AO17" s="9">
        <v>215.97300000000001</v>
      </c>
      <c r="AP17" s="9">
        <v>114.816</v>
      </c>
      <c r="AQ17" s="9">
        <v>101.157</v>
      </c>
      <c r="AR17" s="9">
        <v>1760.1869999999999</v>
      </c>
      <c r="AS17" s="9">
        <v>723.74400000000003</v>
      </c>
      <c r="AT17" s="9">
        <v>1036.443</v>
      </c>
      <c r="AU17" s="9">
        <v>375.56400000000002</v>
      </c>
      <c r="AV17" s="9">
        <v>141.52699999999999</v>
      </c>
      <c r="AW17" s="9">
        <v>234.03700000000001</v>
      </c>
      <c r="AX17" s="9">
        <v>106.09099999999999</v>
      </c>
      <c r="AY17" s="9">
        <v>43.713999999999999</v>
      </c>
      <c r="AZ17" s="9">
        <v>62.377000000000002</v>
      </c>
      <c r="BA17" s="9">
        <v>310.06700000000001</v>
      </c>
      <c r="BB17" s="9">
        <v>116.78700000000001</v>
      </c>
      <c r="BC17" s="9">
        <v>193.28</v>
      </c>
      <c r="BD17" s="9">
        <v>54.261000000000003</v>
      </c>
      <c r="BE17" s="9">
        <v>20.754999999999999</v>
      </c>
      <c r="BF17" s="9">
        <v>33.506</v>
      </c>
      <c r="BG17" s="9">
        <v>235.93600000000001</v>
      </c>
      <c r="BH17" s="9">
        <v>89.32</v>
      </c>
      <c r="BI17" s="9">
        <v>146.61600000000001</v>
      </c>
      <c r="BJ17" s="9">
        <v>33.576000000000001</v>
      </c>
      <c r="BK17" s="9">
        <v>14.147</v>
      </c>
      <c r="BL17" s="9">
        <v>19.428999999999998</v>
      </c>
      <c r="BM17" s="9">
        <v>68.347999999999999</v>
      </c>
      <c r="BN17" s="9">
        <v>25.93</v>
      </c>
      <c r="BO17" s="9">
        <v>42.417999999999999</v>
      </c>
      <c r="BP17" s="9">
        <v>59.765000000000001</v>
      </c>
      <c r="BQ17" s="9">
        <v>1.9359999999999999</v>
      </c>
      <c r="BR17" s="9">
        <v>57.83</v>
      </c>
      <c r="BS17" s="9">
        <v>718.529</v>
      </c>
      <c r="BT17" s="9">
        <v>303.05200000000002</v>
      </c>
      <c r="BU17" s="9">
        <v>415.47800000000001</v>
      </c>
      <c r="BV17" s="9">
        <v>594.38800000000003</v>
      </c>
      <c r="BW17" s="9">
        <v>257.53300000000002</v>
      </c>
      <c r="BX17" s="9">
        <v>336.85500000000002</v>
      </c>
      <c r="BY17" s="9">
        <v>88.828000000000003</v>
      </c>
      <c r="BZ17" s="9">
        <v>38.710999999999999</v>
      </c>
      <c r="CA17" s="9">
        <v>50.118000000000002</v>
      </c>
      <c r="CB17" s="9">
        <v>505.56</v>
      </c>
      <c r="CC17" s="9">
        <v>218.82300000000001</v>
      </c>
      <c r="CD17" s="9">
        <v>286.73700000000002</v>
      </c>
      <c r="CE17" s="9">
        <v>3431.547</v>
      </c>
      <c r="CF17" s="9">
        <v>1806.9839999999999</v>
      </c>
      <c r="CG17" s="9">
        <v>1624.5630000000001</v>
      </c>
      <c r="CH17" s="9">
        <v>1887.3320000000001</v>
      </c>
      <c r="CI17" s="9">
        <v>799.84900000000005</v>
      </c>
      <c r="CJ17" s="9">
        <v>1087.482</v>
      </c>
      <c r="CK17" s="9">
        <v>293.65199999999999</v>
      </c>
      <c r="CL17" s="9">
        <v>114.03400000000001</v>
      </c>
      <c r="CM17" s="9">
        <v>179.61799999999999</v>
      </c>
      <c r="CN17" s="9">
        <v>4144.8019999999997</v>
      </c>
      <c r="CO17" s="9">
        <v>2028.7729999999999</v>
      </c>
      <c r="CP17" s="9">
        <v>2116.029</v>
      </c>
      <c r="CQ17" s="9">
        <v>2601.9459999999999</v>
      </c>
      <c r="CR17" s="9">
        <v>1352.2829999999999</v>
      </c>
      <c r="CS17" s="9">
        <v>1249.663</v>
      </c>
      <c r="CT17" s="9">
        <v>338.5</v>
      </c>
      <c r="CU17" s="9">
        <v>169.11199999999999</v>
      </c>
      <c r="CV17" s="9">
        <v>169.387</v>
      </c>
      <c r="CW17" s="9">
        <v>225.44200000000001</v>
      </c>
      <c r="CX17" s="9">
        <v>90.861000000000004</v>
      </c>
      <c r="CY17" s="9">
        <v>134.58099999999999</v>
      </c>
      <c r="CZ17" s="9">
        <v>119.405</v>
      </c>
      <c r="DA17" s="9">
        <v>58.417999999999999</v>
      </c>
      <c r="DB17" s="9">
        <v>60.987000000000002</v>
      </c>
      <c r="DC17" s="9">
        <v>236.755</v>
      </c>
      <c r="DD17" s="9">
        <v>101.13200000000001</v>
      </c>
      <c r="DE17" s="9">
        <v>135.62200000000001</v>
      </c>
      <c r="DF17" s="9">
        <v>217.87899999999999</v>
      </c>
      <c r="DG17" s="9">
        <v>88.100999999999999</v>
      </c>
      <c r="DH17" s="9">
        <v>129.77799999999999</v>
      </c>
      <c r="DI17" s="9">
        <v>491.62700000000001</v>
      </c>
      <c r="DJ17" s="9">
        <v>244.37200000000001</v>
      </c>
      <c r="DK17" s="9">
        <v>247.256</v>
      </c>
      <c r="DL17" s="9">
        <v>2110.319</v>
      </c>
      <c r="DM17" s="9">
        <v>1107.9110000000001</v>
      </c>
      <c r="DN17" s="9">
        <v>1002.407</v>
      </c>
      <c r="DO17" s="9">
        <v>449.44299999999998</v>
      </c>
      <c r="DP17" s="9">
        <v>218.98500000000001</v>
      </c>
      <c r="DQ17" s="9">
        <v>230.458</v>
      </c>
      <c r="DR17" s="9">
        <v>1690.5060000000001</v>
      </c>
      <c r="DS17" s="9">
        <v>846.27099999999996</v>
      </c>
      <c r="DT17" s="9">
        <v>844.23500000000001</v>
      </c>
      <c r="DU17" s="9">
        <v>202.626</v>
      </c>
      <c r="DV17" s="9">
        <v>91.869</v>
      </c>
      <c r="DW17" s="9">
        <v>110.758</v>
      </c>
      <c r="DX17" s="9">
        <v>2763.134</v>
      </c>
      <c r="DY17" s="9">
        <v>1427.8240000000001</v>
      </c>
      <c r="DZ17" s="9">
        <v>1335.31</v>
      </c>
      <c r="EA17" s="9">
        <v>2464.346</v>
      </c>
      <c r="EB17" s="9">
        <v>1283.492</v>
      </c>
      <c r="EC17" s="9">
        <v>1180.854</v>
      </c>
      <c r="ED17" s="9">
        <v>2311.3040000000001</v>
      </c>
      <c r="EE17" s="9">
        <v>1209.604</v>
      </c>
      <c r="EF17" s="9">
        <v>1101.6990000000001</v>
      </c>
      <c r="EG17" s="9">
        <v>587.26900000000001</v>
      </c>
      <c r="EH17" s="9">
        <v>287.62700000000001</v>
      </c>
      <c r="EI17" s="9">
        <v>299.642</v>
      </c>
      <c r="EJ17" s="9">
        <v>364.51299999999998</v>
      </c>
      <c r="EK17" s="9">
        <v>180.001</v>
      </c>
      <c r="EL17" s="9">
        <v>184.512</v>
      </c>
      <c r="EM17" s="9">
        <v>203.32599999999999</v>
      </c>
      <c r="EN17" s="9">
        <v>104.46</v>
      </c>
      <c r="EO17" s="9">
        <v>98.864999999999995</v>
      </c>
      <c r="EP17" s="9">
        <v>169.72399999999999</v>
      </c>
      <c r="EQ17" s="9">
        <v>97.894000000000005</v>
      </c>
      <c r="ER17" s="9">
        <v>71.83</v>
      </c>
      <c r="ES17" s="9">
        <v>1373.1320000000001</v>
      </c>
      <c r="ET17" s="9">
        <v>578.596</v>
      </c>
      <c r="EU17" s="9">
        <v>794.53599999999994</v>
      </c>
      <c r="EV17" s="9">
        <v>257.21899999999999</v>
      </c>
      <c r="EW17" s="9">
        <v>90.918000000000006</v>
      </c>
      <c r="EX17" s="9">
        <v>166.30199999999999</v>
      </c>
      <c r="EY17" s="9">
        <v>71.034999999999997</v>
      </c>
      <c r="EZ17" s="9">
        <v>29.483000000000001</v>
      </c>
      <c r="FA17" s="9">
        <v>41.552</v>
      </c>
      <c r="FB17" s="9">
        <v>222.828</v>
      </c>
      <c r="FC17" s="9">
        <v>79.914000000000001</v>
      </c>
      <c r="FD17" s="9">
        <v>142.91399999999999</v>
      </c>
      <c r="FE17" s="9">
        <v>45.350999999999999</v>
      </c>
      <c r="FF17" s="9">
        <v>18.097000000000001</v>
      </c>
      <c r="FG17" s="9">
        <v>27.254000000000001</v>
      </c>
      <c r="FH17" s="9">
        <v>168.172</v>
      </c>
      <c r="FI17" s="9">
        <v>60.414000000000001</v>
      </c>
      <c r="FJ17" s="9">
        <v>107.758</v>
      </c>
      <c r="FK17" s="9">
        <v>22.768999999999998</v>
      </c>
      <c r="FL17" s="9">
        <v>9.298</v>
      </c>
      <c r="FM17" s="9">
        <v>13.472</v>
      </c>
      <c r="FN17" s="9">
        <v>35.755000000000003</v>
      </c>
      <c r="FO17" s="9">
        <v>11.422000000000001</v>
      </c>
      <c r="FP17" s="9">
        <v>24.332999999999998</v>
      </c>
      <c r="FQ17" s="9">
        <v>46.44</v>
      </c>
      <c r="FR17" s="9">
        <v>4.391</v>
      </c>
      <c r="FS17" s="9">
        <v>42.048999999999999</v>
      </c>
      <c r="FT17" s="9">
        <v>591.42399999999998</v>
      </c>
      <c r="FU17" s="9">
        <v>257.60300000000001</v>
      </c>
      <c r="FV17" s="9">
        <v>333.82100000000003</v>
      </c>
      <c r="FW17" s="9">
        <v>428.30700000000002</v>
      </c>
      <c r="FX17" s="9">
        <v>189.23</v>
      </c>
      <c r="FY17" s="9">
        <v>239.077</v>
      </c>
      <c r="FZ17" s="9">
        <v>68.81</v>
      </c>
      <c r="GA17" s="9">
        <v>30.42</v>
      </c>
      <c r="GB17" s="9">
        <v>38.39</v>
      </c>
      <c r="GC17" s="9">
        <v>359.49700000000001</v>
      </c>
      <c r="GD17" s="9">
        <v>158.809</v>
      </c>
      <c r="GE17" s="9">
        <v>200.68700000000001</v>
      </c>
      <c r="GF17" s="9">
        <v>2670.7559999999999</v>
      </c>
      <c r="GG17" s="9">
        <v>1382.703</v>
      </c>
      <c r="GH17" s="9">
        <v>1288.0530000000001</v>
      </c>
      <c r="GI17" s="9">
        <v>1474.046</v>
      </c>
      <c r="GJ17" s="9">
        <v>646.07000000000005</v>
      </c>
      <c r="GK17" s="9">
        <v>827.976</v>
      </c>
      <c r="GL17" s="9">
        <v>202.078</v>
      </c>
      <c r="GM17" s="9">
        <v>75.287999999999997</v>
      </c>
      <c r="GN17" s="9">
        <v>126.79</v>
      </c>
      <c r="GO17" s="9">
        <v>1475.635</v>
      </c>
      <c r="GP17" s="9">
        <v>723.255</v>
      </c>
      <c r="GQ17" s="9">
        <v>752.38099999999997</v>
      </c>
      <c r="GR17" s="9">
        <v>868.81899999999996</v>
      </c>
      <c r="GS17" s="9">
        <v>455.803</v>
      </c>
      <c r="GT17" s="9">
        <v>413.01600000000002</v>
      </c>
      <c r="GU17" s="9">
        <v>112.273</v>
      </c>
      <c r="GV17" s="9">
        <v>61.46</v>
      </c>
      <c r="GW17" s="9">
        <v>50.813000000000002</v>
      </c>
      <c r="GX17" s="9">
        <v>75.882000000000005</v>
      </c>
      <c r="GY17" s="9">
        <v>34.584000000000003</v>
      </c>
      <c r="GZ17" s="9">
        <v>41.298000000000002</v>
      </c>
      <c r="HA17" s="9">
        <v>39.886000000000003</v>
      </c>
      <c r="HB17" s="9">
        <v>22.922000000000001</v>
      </c>
      <c r="HC17" s="9">
        <v>16.963999999999999</v>
      </c>
      <c r="HD17" s="9">
        <v>78.281999999999996</v>
      </c>
      <c r="HE17" s="9">
        <v>36.985999999999997</v>
      </c>
      <c r="HF17" s="9">
        <v>41.295999999999999</v>
      </c>
      <c r="HG17" s="9">
        <v>70.837999999999994</v>
      </c>
      <c r="HH17" s="9">
        <v>31.452999999999999</v>
      </c>
      <c r="HI17" s="9">
        <v>39.384999999999998</v>
      </c>
      <c r="HJ17" s="9">
        <v>128.482</v>
      </c>
      <c r="HK17" s="9">
        <v>67.585999999999999</v>
      </c>
      <c r="HL17" s="9">
        <v>60.896000000000001</v>
      </c>
      <c r="HM17" s="9">
        <v>740.33699999999999</v>
      </c>
      <c r="HN17" s="9">
        <v>388.21600000000001</v>
      </c>
      <c r="HO17" s="9">
        <v>352.12</v>
      </c>
      <c r="HP17" s="9">
        <v>118.346</v>
      </c>
      <c r="HQ17" s="9">
        <v>59.929000000000002</v>
      </c>
      <c r="HR17" s="9">
        <v>58.417000000000002</v>
      </c>
      <c r="HS17" s="9">
        <v>615.4</v>
      </c>
      <c r="HT17" s="9">
        <v>304.56400000000002</v>
      </c>
      <c r="HU17" s="9">
        <v>310.83600000000001</v>
      </c>
      <c r="HV17" s="9">
        <v>64.284000000000006</v>
      </c>
      <c r="HW17" s="9">
        <v>29.802</v>
      </c>
      <c r="HX17" s="9">
        <v>34.482999999999997</v>
      </c>
      <c r="HY17" s="9">
        <v>919.15300000000002</v>
      </c>
      <c r="HZ17" s="9">
        <v>480.5</v>
      </c>
      <c r="IA17" s="9">
        <v>438.65199999999999</v>
      </c>
      <c r="IB17" s="9">
        <v>845.928</v>
      </c>
      <c r="IC17" s="9">
        <v>439.34699999999998</v>
      </c>
      <c r="ID17" s="9">
        <v>406.58100000000002</v>
      </c>
      <c r="IE17" s="9">
        <v>796.97</v>
      </c>
      <c r="IF17" s="9">
        <v>416.43</v>
      </c>
      <c r="IG17" s="9">
        <v>380.54</v>
      </c>
      <c r="IH17" s="9">
        <v>193.417</v>
      </c>
      <c r="II17" s="9">
        <v>93.933999999999997</v>
      </c>
      <c r="IJ17" s="9">
        <v>99.481999999999999</v>
      </c>
      <c r="IK17" s="9">
        <v>109.494</v>
      </c>
      <c r="IL17" s="9">
        <v>55.405999999999999</v>
      </c>
      <c r="IM17" s="9">
        <v>54.088000000000001</v>
      </c>
      <c r="IN17" s="9">
        <v>59.161000000000001</v>
      </c>
      <c r="IO17" s="9">
        <v>30.709</v>
      </c>
      <c r="IP17" s="9">
        <v>28.452000000000002</v>
      </c>
      <c r="IQ17" s="9">
        <v>60.34</v>
      </c>
    </row>
    <row r="18" spans="1:251">
      <c r="A18" s="10">
        <v>44593</v>
      </c>
      <c r="B18" s="9">
        <v>221.006</v>
      </c>
      <c r="C18" s="9">
        <v>94.588999999999999</v>
      </c>
      <c r="D18" s="9">
        <v>126.417</v>
      </c>
      <c r="E18" s="9">
        <v>195.048</v>
      </c>
      <c r="F18" s="9">
        <v>75.66</v>
      </c>
      <c r="G18" s="9">
        <v>119.38800000000001</v>
      </c>
      <c r="H18" s="9">
        <v>773.32799999999997</v>
      </c>
      <c r="I18" s="9">
        <v>383.33600000000001</v>
      </c>
      <c r="J18" s="9">
        <v>389.99200000000002</v>
      </c>
      <c r="K18" s="9">
        <v>2681.1489999999999</v>
      </c>
      <c r="L18" s="9">
        <v>1439.2819999999999</v>
      </c>
      <c r="M18" s="9">
        <v>1241.867</v>
      </c>
      <c r="N18" s="9">
        <v>718.61699999999996</v>
      </c>
      <c r="O18" s="9">
        <v>350.78300000000002</v>
      </c>
      <c r="P18" s="9">
        <v>367.834</v>
      </c>
      <c r="Q18" s="9">
        <v>2145.1640000000002</v>
      </c>
      <c r="R18" s="9">
        <v>1097.797</v>
      </c>
      <c r="S18" s="9">
        <v>1047.366</v>
      </c>
      <c r="T18" s="9">
        <v>216.25299999999999</v>
      </c>
      <c r="U18" s="9">
        <v>105.91800000000001</v>
      </c>
      <c r="V18" s="9">
        <v>110.33499999999999</v>
      </c>
      <c r="W18" s="9">
        <v>3676.0129999999999</v>
      </c>
      <c r="X18" s="9">
        <v>1922.4069999999999</v>
      </c>
      <c r="Y18" s="9">
        <v>1753.606</v>
      </c>
      <c r="Z18" s="9">
        <v>3223.7919999999999</v>
      </c>
      <c r="AA18" s="9">
        <v>1697.8620000000001</v>
      </c>
      <c r="AB18" s="9">
        <v>1525.9290000000001</v>
      </c>
      <c r="AC18" s="9">
        <v>3026.6469999999999</v>
      </c>
      <c r="AD18" s="9">
        <v>1605.8869999999999</v>
      </c>
      <c r="AE18" s="9">
        <v>1420.76</v>
      </c>
      <c r="AF18" s="9">
        <v>934.22500000000002</v>
      </c>
      <c r="AG18" s="9">
        <v>440.13299999999998</v>
      </c>
      <c r="AH18" s="9">
        <v>494.09199999999998</v>
      </c>
      <c r="AI18" s="9">
        <v>570.56100000000004</v>
      </c>
      <c r="AJ18" s="9">
        <v>268.43799999999999</v>
      </c>
      <c r="AK18" s="9">
        <v>302.12200000000001</v>
      </c>
      <c r="AL18" s="9">
        <v>349.024</v>
      </c>
      <c r="AM18" s="9">
        <v>168.649</v>
      </c>
      <c r="AN18" s="9">
        <v>180.375</v>
      </c>
      <c r="AO18" s="9">
        <v>145.96</v>
      </c>
      <c r="AP18" s="9">
        <v>73.274000000000001</v>
      </c>
      <c r="AQ18" s="9">
        <v>72.686999999999998</v>
      </c>
      <c r="AR18" s="9">
        <v>1720.4960000000001</v>
      </c>
      <c r="AS18" s="9">
        <v>716.75400000000002</v>
      </c>
      <c r="AT18" s="9">
        <v>1003.741</v>
      </c>
      <c r="AU18" s="9">
        <v>331.55099999999999</v>
      </c>
      <c r="AV18" s="9">
        <v>131.63999999999999</v>
      </c>
      <c r="AW18" s="9">
        <v>199.911</v>
      </c>
      <c r="AX18" s="9">
        <v>81.058999999999997</v>
      </c>
      <c r="AY18" s="9">
        <v>36.165999999999997</v>
      </c>
      <c r="AZ18" s="9">
        <v>44.893000000000001</v>
      </c>
      <c r="BA18" s="9">
        <v>280.97199999999998</v>
      </c>
      <c r="BB18" s="9">
        <v>119.946</v>
      </c>
      <c r="BC18" s="9">
        <v>161.02699999999999</v>
      </c>
      <c r="BD18" s="9">
        <v>66.234999999999999</v>
      </c>
      <c r="BE18" s="9">
        <v>25.052</v>
      </c>
      <c r="BF18" s="9">
        <v>41.183999999999997</v>
      </c>
      <c r="BG18" s="9">
        <v>197.02699999999999</v>
      </c>
      <c r="BH18" s="9">
        <v>86.86</v>
      </c>
      <c r="BI18" s="9">
        <v>110.167</v>
      </c>
      <c r="BJ18" s="9">
        <v>16.231999999999999</v>
      </c>
      <c r="BK18" s="9">
        <v>6.4180000000000001</v>
      </c>
      <c r="BL18" s="9">
        <v>9.8140000000000001</v>
      </c>
      <c r="BM18" s="9">
        <v>51.978000000000002</v>
      </c>
      <c r="BN18" s="9">
        <v>13.093</v>
      </c>
      <c r="BO18" s="9">
        <v>38.884999999999998</v>
      </c>
      <c r="BP18" s="9">
        <v>53.917000000000002</v>
      </c>
      <c r="BQ18" s="9">
        <v>4.6669999999999998</v>
      </c>
      <c r="BR18" s="9">
        <v>49.25</v>
      </c>
      <c r="BS18" s="9">
        <v>725.93399999999997</v>
      </c>
      <c r="BT18" s="9">
        <v>331.53300000000002</v>
      </c>
      <c r="BU18" s="9">
        <v>394.40100000000001</v>
      </c>
      <c r="BV18" s="9">
        <v>478.911</v>
      </c>
      <c r="BW18" s="9">
        <v>206.31299999999999</v>
      </c>
      <c r="BX18" s="9">
        <v>272.59800000000001</v>
      </c>
      <c r="BY18" s="9">
        <v>92.147000000000006</v>
      </c>
      <c r="BZ18" s="9">
        <v>41.762999999999998</v>
      </c>
      <c r="CA18" s="9">
        <v>50.384</v>
      </c>
      <c r="CB18" s="9">
        <v>386.76400000000001</v>
      </c>
      <c r="CC18" s="9">
        <v>164.55</v>
      </c>
      <c r="CD18" s="9">
        <v>222.214</v>
      </c>
      <c r="CE18" s="9">
        <v>3546.6239999999998</v>
      </c>
      <c r="CF18" s="9">
        <v>1864.38</v>
      </c>
      <c r="CG18" s="9">
        <v>1682.2429999999999</v>
      </c>
      <c r="CH18" s="9">
        <v>1774.309</v>
      </c>
      <c r="CI18" s="9">
        <v>748.26499999999999</v>
      </c>
      <c r="CJ18" s="9">
        <v>1026.0440000000001</v>
      </c>
      <c r="CK18" s="9">
        <v>261.73500000000001</v>
      </c>
      <c r="CL18" s="9">
        <v>116.099</v>
      </c>
      <c r="CM18" s="9">
        <v>145.636</v>
      </c>
      <c r="CN18" s="9">
        <v>4216.8999999999996</v>
      </c>
      <c r="CO18" s="9">
        <v>2063.9090000000001</v>
      </c>
      <c r="CP18" s="9">
        <v>2152.991</v>
      </c>
      <c r="CQ18" s="9">
        <v>2723.3040000000001</v>
      </c>
      <c r="CR18" s="9">
        <v>1405.087</v>
      </c>
      <c r="CS18" s="9">
        <v>1318.2170000000001</v>
      </c>
      <c r="CT18" s="9">
        <v>297.82900000000001</v>
      </c>
      <c r="CU18" s="9">
        <v>151.82</v>
      </c>
      <c r="CV18" s="9">
        <v>146.00899999999999</v>
      </c>
      <c r="CW18" s="9">
        <v>185.41800000000001</v>
      </c>
      <c r="CX18" s="9">
        <v>74.897000000000006</v>
      </c>
      <c r="CY18" s="9">
        <v>110.521</v>
      </c>
      <c r="CZ18" s="9">
        <v>83.549000000000007</v>
      </c>
      <c r="DA18" s="9">
        <v>39.972000000000001</v>
      </c>
      <c r="DB18" s="9">
        <v>43.576999999999998</v>
      </c>
      <c r="DC18" s="9">
        <v>195.05699999999999</v>
      </c>
      <c r="DD18" s="9">
        <v>83.39</v>
      </c>
      <c r="DE18" s="9">
        <v>111.667</v>
      </c>
      <c r="DF18" s="9">
        <v>176.94499999999999</v>
      </c>
      <c r="DG18" s="9">
        <v>72.198999999999998</v>
      </c>
      <c r="DH18" s="9">
        <v>104.746</v>
      </c>
      <c r="DI18" s="9">
        <v>600.44100000000003</v>
      </c>
      <c r="DJ18" s="9">
        <v>290.98500000000001</v>
      </c>
      <c r="DK18" s="9">
        <v>309.45499999999998</v>
      </c>
      <c r="DL18" s="9">
        <v>2122.864</v>
      </c>
      <c r="DM18" s="9">
        <v>1114.1010000000001</v>
      </c>
      <c r="DN18" s="9">
        <v>1008.7619999999999</v>
      </c>
      <c r="DO18" s="9">
        <v>556.04300000000001</v>
      </c>
      <c r="DP18" s="9">
        <v>268.98200000000003</v>
      </c>
      <c r="DQ18" s="9">
        <v>287.06</v>
      </c>
      <c r="DR18" s="9">
        <v>1742.0070000000001</v>
      </c>
      <c r="DS18" s="9">
        <v>865.27700000000004</v>
      </c>
      <c r="DT18" s="9">
        <v>876.73</v>
      </c>
      <c r="DU18" s="9">
        <v>194.33699999999999</v>
      </c>
      <c r="DV18" s="9">
        <v>95.941999999999993</v>
      </c>
      <c r="DW18" s="9">
        <v>98.394999999999996</v>
      </c>
      <c r="DX18" s="9">
        <v>2873.9430000000002</v>
      </c>
      <c r="DY18" s="9">
        <v>1476.1220000000001</v>
      </c>
      <c r="DZ18" s="9">
        <v>1397.8209999999999</v>
      </c>
      <c r="EA18" s="9">
        <v>2519.857</v>
      </c>
      <c r="EB18" s="9">
        <v>1309.222</v>
      </c>
      <c r="EC18" s="9">
        <v>1210.635</v>
      </c>
      <c r="ED18" s="9">
        <v>2382.5239999999999</v>
      </c>
      <c r="EE18" s="9">
        <v>1242.242</v>
      </c>
      <c r="EF18" s="9">
        <v>1140.2819999999999</v>
      </c>
      <c r="EG18" s="9">
        <v>668.76900000000001</v>
      </c>
      <c r="EH18" s="9">
        <v>321.77800000000002</v>
      </c>
      <c r="EI18" s="9">
        <v>346.99</v>
      </c>
      <c r="EJ18" s="9">
        <v>414.029</v>
      </c>
      <c r="EK18" s="9">
        <v>206.58500000000001</v>
      </c>
      <c r="EL18" s="9">
        <v>207.44399999999999</v>
      </c>
      <c r="EM18" s="9">
        <v>263.39100000000002</v>
      </c>
      <c r="EN18" s="9">
        <v>135.54900000000001</v>
      </c>
      <c r="EO18" s="9">
        <v>127.84099999999999</v>
      </c>
      <c r="EP18" s="9">
        <v>118.581</v>
      </c>
      <c r="EQ18" s="9">
        <v>64.564999999999998</v>
      </c>
      <c r="ER18" s="9">
        <v>54.015000000000001</v>
      </c>
      <c r="ES18" s="9">
        <v>1375.0150000000001</v>
      </c>
      <c r="ET18" s="9">
        <v>594.25699999999995</v>
      </c>
      <c r="EU18" s="9">
        <v>780.75800000000004</v>
      </c>
      <c r="EV18" s="9">
        <v>243.19300000000001</v>
      </c>
      <c r="EW18" s="9">
        <v>95.759</v>
      </c>
      <c r="EX18" s="9">
        <v>147.435</v>
      </c>
      <c r="EY18" s="9">
        <v>75.786000000000001</v>
      </c>
      <c r="EZ18" s="9">
        <v>33.813000000000002</v>
      </c>
      <c r="FA18" s="9">
        <v>41.972000000000001</v>
      </c>
      <c r="FB18" s="9">
        <v>205.59200000000001</v>
      </c>
      <c r="FC18" s="9">
        <v>82.292000000000002</v>
      </c>
      <c r="FD18" s="9">
        <v>123.3</v>
      </c>
      <c r="FE18" s="9">
        <v>37.829000000000001</v>
      </c>
      <c r="FF18" s="9">
        <v>13.353</v>
      </c>
      <c r="FG18" s="9">
        <v>24.475000000000001</v>
      </c>
      <c r="FH18" s="9">
        <v>152.12799999999999</v>
      </c>
      <c r="FI18" s="9">
        <v>63.597000000000001</v>
      </c>
      <c r="FJ18" s="9">
        <v>88.531000000000006</v>
      </c>
      <c r="FK18" s="9">
        <v>25.768999999999998</v>
      </c>
      <c r="FL18" s="9">
        <v>12.696</v>
      </c>
      <c r="FM18" s="9">
        <v>13.073</v>
      </c>
      <c r="FN18" s="9">
        <v>38.68</v>
      </c>
      <c r="FO18" s="9">
        <v>13.98</v>
      </c>
      <c r="FP18" s="9">
        <v>24.7</v>
      </c>
      <c r="FQ18" s="9">
        <v>41.701000000000001</v>
      </c>
      <c r="FR18" s="9">
        <v>2.468</v>
      </c>
      <c r="FS18" s="9">
        <v>39.232999999999997</v>
      </c>
      <c r="FT18" s="9">
        <v>605.37300000000005</v>
      </c>
      <c r="FU18" s="9">
        <v>267.952</v>
      </c>
      <c r="FV18" s="9">
        <v>337.42</v>
      </c>
      <c r="FW18" s="9">
        <v>362.85300000000001</v>
      </c>
      <c r="FX18" s="9">
        <v>160.83799999999999</v>
      </c>
      <c r="FY18" s="9">
        <v>202.01499999999999</v>
      </c>
      <c r="FZ18" s="9">
        <v>57.728999999999999</v>
      </c>
      <c r="GA18" s="9">
        <v>23.181999999999999</v>
      </c>
      <c r="GB18" s="9">
        <v>34.548000000000002</v>
      </c>
      <c r="GC18" s="9">
        <v>305.12299999999999</v>
      </c>
      <c r="GD18" s="9">
        <v>137.65600000000001</v>
      </c>
      <c r="GE18" s="9">
        <v>167.46700000000001</v>
      </c>
      <c r="GF18" s="9">
        <v>2781.0329999999999</v>
      </c>
      <c r="GG18" s="9">
        <v>1428.269</v>
      </c>
      <c r="GH18" s="9">
        <v>1352.7650000000001</v>
      </c>
      <c r="GI18" s="9">
        <v>1435.866</v>
      </c>
      <c r="GJ18" s="9">
        <v>635.64099999999996</v>
      </c>
      <c r="GK18" s="9">
        <v>800.226</v>
      </c>
      <c r="GL18" s="9">
        <v>191.02099999999999</v>
      </c>
      <c r="GM18" s="9">
        <v>77.055999999999997</v>
      </c>
      <c r="GN18" s="9">
        <v>113.965</v>
      </c>
      <c r="GO18" s="9">
        <v>1484.6010000000001</v>
      </c>
      <c r="GP18" s="9">
        <v>727.89800000000002</v>
      </c>
      <c r="GQ18" s="9">
        <v>756.70299999999997</v>
      </c>
      <c r="GR18" s="9">
        <v>905.54</v>
      </c>
      <c r="GS18" s="9">
        <v>470.11399999999998</v>
      </c>
      <c r="GT18" s="9">
        <v>435.42599999999999</v>
      </c>
      <c r="GU18" s="9">
        <v>100.485</v>
      </c>
      <c r="GV18" s="9">
        <v>47.244999999999997</v>
      </c>
      <c r="GW18" s="9">
        <v>53.24</v>
      </c>
      <c r="GX18" s="9">
        <v>68.619</v>
      </c>
      <c r="GY18" s="9">
        <v>23.725000000000001</v>
      </c>
      <c r="GZ18" s="9">
        <v>44.893999999999998</v>
      </c>
      <c r="HA18" s="9">
        <v>30.736000000000001</v>
      </c>
      <c r="HB18" s="9">
        <v>12.397</v>
      </c>
      <c r="HC18" s="9">
        <v>18.338999999999999</v>
      </c>
      <c r="HD18" s="9">
        <v>73.251000000000005</v>
      </c>
      <c r="HE18" s="9">
        <v>27.802</v>
      </c>
      <c r="HF18" s="9">
        <v>45.448999999999998</v>
      </c>
      <c r="HG18" s="9">
        <v>63.674999999999997</v>
      </c>
      <c r="HH18" s="9">
        <v>22.224</v>
      </c>
      <c r="HI18" s="9">
        <v>41.451000000000001</v>
      </c>
      <c r="HJ18" s="9">
        <v>184.529</v>
      </c>
      <c r="HK18" s="9">
        <v>89.028000000000006</v>
      </c>
      <c r="HL18" s="9">
        <v>95.501000000000005</v>
      </c>
      <c r="HM18" s="9">
        <v>721.01099999999997</v>
      </c>
      <c r="HN18" s="9">
        <v>381.08499999999998</v>
      </c>
      <c r="HO18" s="9">
        <v>339.92500000000001</v>
      </c>
      <c r="HP18" s="9">
        <v>174.934</v>
      </c>
      <c r="HQ18" s="9">
        <v>84.296999999999997</v>
      </c>
      <c r="HR18" s="9">
        <v>90.635999999999996</v>
      </c>
      <c r="HS18" s="9">
        <v>589.58000000000004</v>
      </c>
      <c r="HT18" s="9">
        <v>293.97199999999998</v>
      </c>
      <c r="HU18" s="9">
        <v>295.608</v>
      </c>
      <c r="HV18" s="9">
        <v>62.082000000000001</v>
      </c>
      <c r="HW18" s="9">
        <v>30.600999999999999</v>
      </c>
      <c r="HX18" s="9">
        <v>31.481999999999999</v>
      </c>
      <c r="HY18" s="9">
        <v>969.82299999999998</v>
      </c>
      <c r="HZ18" s="9">
        <v>499.791</v>
      </c>
      <c r="IA18" s="9">
        <v>470.03199999999998</v>
      </c>
      <c r="IB18" s="9">
        <v>856.66499999999996</v>
      </c>
      <c r="IC18" s="9">
        <v>449.39600000000002</v>
      </c>
      <c r="ID18" s="9">
        <v>407.26900000000001</v>
      </c>
      <c r="IE18" s="9">
        <v>801.74300000000005</v>
      </c>
      <c r="IF18" s="9">
        <v>423.11900000000003</v>
      </c>
      <c r="IG18" s="9">
        <v>378.62400000000002</v>
      </c>
      <c r="IH18" s="9">
        <v>235.464</v>
      </c>
      <c r="II18" s="9">
        <v>113.164</v>
      </c>
      <c r="IJ18" s="9">
        <v>122.301</v>
      </c>
      <c r="IK18" s="9">
        <v>142.76</v>
      </c>
      <c r="IL18" s="9">
        <v>72.308000000000007</v>
      </c>
      <c r="IM18" s="9">
        <v>70.451999999999998</v>
      </c>
      <c r="IN18" s="9">
        <v>78.477000000000004</v>
      </c>
      <c r="IO18" s="9">
        <v>42.631</v>
      </c>
      <c r="IP18" s="9">
        <v>35.845999999999997</v>
      </c>
      <c r="IQ18" s="9">
        <v>45.097000000000001</v>
      </c>
    </row>
    <row r="19" spans="1:251">
      <c r="A19" s="10">
        <v>44958</v>
      </c>
      <c r="B19" s="9">
        <v>209.41399999999999</v>
      </c>
      <c r="C19" s="9">
        <v>90.911000000000001</v>
      </c>
      <c r="D19" s="9">
        <v>118.502</v>
      </c>
      <c r="E19" s="9">
        <v>195.274</v>
      </c>
      <c r="F19" s="9">
        <v>82.713999999999999</v>
      </c>
      <c r="G19" s="9">
        <v>112.56</v>
      </c>
      <c r="H19" s="9">
        <v>773.52300000000002</v>
      </c>
      <c r="I19" s="9">
        <v>394.815</v>
      </c>
      <c r="J19" s="9">
        <v>378.70800000000003</v>
      </c>
      <c r="K19" s="9">
        <v>2781.5830000000001</v>
      </c>
      <c r="L19" s="9">
        <v>1478.0250000000001</v>
      </c>
      <c r="M19" s="9">
        <v>1303.559</v>
      </c>
      <c r="N19" s="9">
        <v>712.99800000000005</v>
      </c>
      <c r="O19" s="9">
        <v>356.56</v>
      </c>
      <c r="P19" s="9">
        <v>356.43799999999999</v>
      </c>
      <c r="Q19" s="9">
        <v>2260.3440000000001</v>
      </c>
      <c r="R19" s="9">
        <v>1142.6089999999999</v>
      </c>
      <c r="S19" s="9">
        <v>1117.7349999999999</v>
      </c>
      <c r="T19" s="9">
        <v>250.804</v>
      </c>
      <c r="U19" s="9">
        <v>119.94</v>
      </c>
      <c r="V19" s="9">
        <v>130.864</v>
      </c>
      <c r="W19" s="9">
        <v>3827.4279999999999</v>
      </c>
      <c r="X19" s="9">
        <v>1998.232</v>
      </c>
      <c r="Y19" s="9">
        <v>1829.1959999999999</v>
      </c>
      <c r="Z19" s="9">
        <v>3314.201</v>
      </c>
      <c r="AA19" s="9">
        <v>1749.377</v>
      </c>
      <c r="AB19" s="9">
        <v>1564.8240000000001</v>
      </c>
      <c r="AC19" s="9">
        <v>3106.0189999999998</v>
      </c>
      <c r="AD19" s="9">
        <v>1651.931</v>
      </c>
      <c r="AE19" s="9">
        <v>1454.088</v>
      </c>
      <c r="AF19" s="9">
        <v>1026.71</v>
      </c>
      <c r="AG19" s="9">
        <v>496.49299999999999</v>
      </c>
      <c r="AH19" s="9">
        <v>530.21699999999998</v>
      </c>
      <c r="AI19" s="9">
        <v>600.13599999999997</v>
      </c>
      <c r="AJ19" s="9">
        <v>305.68900000000002</v>
      </c>
      <c r="AK19" s="9">
        <v>294.447</v>
      </c>
      <c r="AL19" s="9">
        <v>327.815</v>
      </c>
      <c r="AM19" s="9">
        <v>180.297</v>
      </c>
      <c r="AN19" s="9">
        <v>147.518</v>
      </c>
      <c r="AO19" s="9">
        <v>139.62</v>
      </c>
      <c r="AP19" s="9">
        <v>72.790999999999997</v>
      </c>
      <c r="AQ19" s="9">
        <v>66.83</v>
      </c>
      <c r="AR19" s="9">
        <v>1772.998</v>
      </c>
      <c r="AS19" s="9">
        <v>742.39</v>
      </c>
      <c r="AT19" s="9">
        <v>1030.6079999999999</v>
      </c>
      <c r="AU19" s="9">
        <v>355.47399999999999</v>
      </c>
      <c r="AV19" s="9">
        <v>137.46700000000001</v>
      </c>
      <c r="AW19" s="9">
        <v>218.006</v>
      </c>
      <c r="AX19" s="9">
        <v>113.084</v>
      </c>
      <c r="AY19" s="9">
        <v>45.947000000000003</v>
      </c>
      <c r="AZ19" s="9">
        <v>67.137</v>
      </c>
      <c r="BA19" s="9">
        <v>294.11799999999999</v>
      </c>
      <c r="BB19" s="9">
        <v>119.25</v>
      </c>
      <c r="BC19" s="9">
        <v>174.86799999999999</v>
      </c>
      <c r="BD19" s="9">
        <v>69.888000000000005</v>
      </c>
      <c r="BE19" s="9">
        <v>22.59</v>
      </c>
      <c r="BF19" s="9">
        <v>47.298999999999999</v>
      </c>
      <c r="BG19" s="9">
        <v>204.071</v>
      </c>
      <c r="BH19" s="9">
        <v>90.063999999999993</v>
      </c>
      <c r="BI19" s="9">
        <v>114.00700000000001</v>
      </c>
      <c r="BJ19" s="9">
        <v>24.497</v>
      </c>
      <c r="BK19" s="9">
        <v>8.74</v>
      </c>
      <c r="BL19" s="9">
        <v>15.756</v>
      </c>
      <c r="BM19" s="9">
        <v>64.253</v>
      </c>
      <c r="BN19" s="9">
        <v>19.440999999999999</v>
      </c>
      <c r="BO19" s="9">
        <v>44.811999999999998</v>
      </c>
      <c r="BP19" s="9">
        <v>46.095999999999997</v>
      </c>
      <c r="BQ19" s="9">
        <v>3.827</v>
      </c>
      <c r="BR19" s="9">
        <v>42.268000000000001</v>
      </c>
      <c r="BS19" s="9">
        <v>757.74599999999998</v>
      </c>
      <c r="BT19" s="9">
        <v>329.81700000000001</v>
      </c>
      <c r="BU19" s="9">
        <v>427.92899999999997</v>
      </c>
      <c r="BV19" s="9">
        <v>497.99099999999999</v>
      </c>
      <c r="BW19" s="9">
        <v>211.482</v>
      </c>
      <c r="BX19" s="9">
        <v>286.50900000000001</v>
      </c>
      <c r="BY19" s="9">
        <v>96.097999999999999</v>
      </c>
      <c r="BZ19" s="9">
        <v>35.244999999999997</v>
      </c>
      <c r="CA19" s="9">
        <v>60.853000000000002</v>
      </c>
      <c r="CB19" s="9">
        <v>401.89299999999997</v>
      </c>
      <c r="CC19" s="9">
        <v>176.23699999999999</v>
      </c>
      <c r="CD19" s="9">
        <v>225.65600000000001</v>
      </c>
      <c r="CE19" s="9">
        <v>3651.2049999999999</v>
      </c>
      <c r="CF19" s="9">
        <v>1908.085</v>
      </c>
      <c r="CG19" s="9">
        <v>1743.12</v>
      </c>
      <c r="CH19" s="9">
        <v>1816.52</v>
      </c>
      <c r="CI19" s="9">
        <v>779.93600000000004</v>
      </c>
      <c r="CJ19" s="9">
        <v>1036.585</v>
      </c>
      <c r="CK19" s="9">
        <v>270.108</v>
      </c>
      <c r="CL19" s="9">
        <v>116.529</v>
      </c>
      <c r="CM19" s="9">
        <v>153.57900000000001</v>
      </c>
      <c r="CN19" s="9">
        <v>4310.2309999999998</v>
      </c>
      <c r="CO19" s="9">
        <v>2113.2449999999999</v>
      </c>
      <c r="CP19" s="9">
        <v>2196.9870000000001</v>
      </c>
      <c r="CQ19" s="9">
        <v>2783.7730000000001</v>
      </c>
      <c r="CR19" s="9">
        <v>1440.5920000000001</v>
      </c>
      <c r="CS19" s="9">
        <v>1343.18</v>
      </c>
      <c r="CT19" s="9">
        <v>311.97899999999998</v>
      </c>
      <c r="CU19" s="9">
        <v>153.83500000000001</v>
      </c>
      <c r="CV19" s="9">
        <v>158.14400000000001</v>
      </c>
      <c r="CW19" s="9">
        <v>186.68299999999999</v>
      </c>
      <c r="CX19" s="9">
        <v>69.472999999999999</v>
      </c>
      <c r="CY19" s="9">
        <v>117.21</v>
      </c>
      <c r="CZ19" s="9">
        <v>75.885000000000005</v>
      </c>
      <c r="DA19" s="9">
        <v>36.043999999999997</v>
      </c>
      <c r="DB19" s="9">
        <v>39.841999999999999</v>
      </c>
      <c r="DC19" s="9">
        <v>184.50899999999999</v>
      </c>
      <c r="DD19" s="9">
        <v>73.814999999999998</v>
      </c>
      <c r="DE19" s="9">
        <v>110.694</v>
      </c>
      <c r="DF19" s="9">
        <v>173.41800000000001</v>
      </c>
      <c r="DG19" s="9">
        <v>63.972000000000001</v>
      </c>
      <c r="DH19" s="9">
        <v>109.446</v>
      </c>
      <c r="DI19" s="9">
        <v>598.13</v>
      </c>
      <c r="DJ19" s="9">
        <v>295.75299999999999</v>
      </c>
      <c r="DK19" s="9">
        <v>302.37700000000001</v>
      </c>
      <c r="DL19" s="9">
        <v>2185.643</v>
      </c>
      <c r="DM19" s="9">
        <v>1144.8399999999999</v>
      </c>
      <c r="DN19" s="9">
        <v>1040.8030000000001</v>
      </c>
      <c r="DO19" s="9">
        <v>557.452</v>
      </c>
      <c r="DP19" s="9">
        <v>271.80700000000002</v>
      </c>
      <c r="DQ19" s="9">
        <v>285.64400000000001</v>
      </c>
      <c r="DR19" s="9">
        <v>1784.6759999999999</v>
      </c>
      <c r="DS19" s="9">
        <v>900.202</v>
      </c>
      <c r="DT19" s="9">
        <v>884.47400000000005</v>
      </c>
      <c r="DU19" s="9">
        <v>194.72499999999999</v>
      </c>
      <c r="DV19" s="9">
        <v>82.739000000000004</v>
      </c>
      <c r="DW19" s="9">
        <v>111.986</v>
      </c>
      <c r="DX19" s="9">
        <v>3003.6840000000002</v>
      </c>
      <c r="DY19" s="9">
        <v>1542.2380000000001</v>
      </c>
      <c r="DZ19" s="9">
        <v>1461.4459999999999</v>
      </c>
      <c r="EA19" s="9">
        <v>2638.9639999999999</v>
      </c>
      <c r="EB19" s="9">
        <v>1366.2470000000001</v>
      </c>
      <c r="EC19" s="9">
        <v>1272.7170000000001</v>
      </c>
      <c r="ED19" s="9">
        <v>2462.1750000000002</v>
      </c>
      <c r="EE19" s="9">
        <v>1286.3019999999999</v>
      </c>
      <c r="EF19" s="9">
        <v>1175.873</v>
      </c>
      <c r="EG19" s="9">
        <v>756.69500000000005</v>
      </c>
      <c r="EH19" s="9">
        <v>369.161</v>
      </c>
      <c r="EI19" s="9">
        <v>387.53399999999999</v>
      </c>
      <c r="EJ19" s="9">
        <v>499.15899999999999</v>
      </c>
      <c r="EK19" s="9">
        <v>247.91399999999999</v>
      </c>
      <c r="EL19" s="9">
        <v>251.244</v>
      </c>
      <c r="EM19" s="9">
        <v>279.24700000000001</v>
      </c>
      <c r="EN19" s="9">
        <v>146.268</v>
      </c>
      <c r="EO19" s="9">
        <v>132.97900000000001</v>
      </c>
      <c r="EP19" s="9">
        <v>105.82899999999999</v>
      </c>
      <c r="EQ19" s="9">
        <v>54.65</v>
      </c>
      <c r="ER19" s="9">
        <v>51.179000000000002</v>
      </c>
      <c r="ES19" s="9">
        <v>1420.63</v>
      </c>
      <c r="ET19" s="9">
        <v>618.00199999999995</v>
      </c>
      <c r="EU19" s="9">
        <v>802.62800000000004</v>
      </c>
      <c r="EV19" s="9">
        <v>270.45100000000002</v>
      </c>
      <c r="EW19" s="9">
        <v>99.849000000000004</v>
      </c>
      <c r="EX19" s="9">
        <v>170.602</v>
      </c>
      <c r="EY19" s="9">
        <v>81.912000000000006</v>
      </c>
      <c r="EZ19" s="9">
        <v>31.509</v>
      </c>
      <c r="FA19" s="9">
        <v>50.402999999999999</v>
      </c>
      <c r="FB19" s="9">
        <v>234.04599999999999</v>
      </c>
      <c r="FC19" s="9">
        <v>83.468999999999994</v>
      </c>
      <c r="FD19" s="9">
        <v>150.57599999999999</v>
      </c>
      <c r="FE19" s="9">
        <v>60.241</v>
      </c>
      <c r="FF19" s="9">
        <v>20.236000000000001</v>
      </c>
      <c r="FG19" s="9">
        <v>40.005000000000003</v>
      </c>
      <c r="FH19" s="9">
        <v>159.92599999999999</v>
      </c>
      <c r="FI19" s="9">
        <v>59.337000000000003</v>
      </c>
      <c r="FJ19" s="9">
        <v>100.589</v>
      </c>
      <c r="FK19" s="9">
        <v>18.567</v>
      </c>
      <c r="FL19" s="9">
        <v>5.9</v>
      </c>
      <c r="FM19" s="9">
        <v>12.667999999999999</v>
      </c>
      <c r="FN19" s="9">
        <v>40.909999999999997</v>
      </c>
      <c r="FO19" s="9">
        <v>18.364000000000001</v>
      </c>
      <c r="FP19" s="9">
        <v>22.545999999999999</v>
      </c>
      <c r="FQ19" s="9">
        <v>48.256</v>
      </c>
      <c r="FR19" s="9">
        <v>2.3730000000000002</v>
      </c>
      <c r="FS19" s="9">
        <v>45.883000000000003</v>
      </c>
      <c r="FT19" s="9">
        <v>655.52800000000002</v>
      </c>
      <c r="FU19" s="9">
        <v>296.19</v>
      </c>
      <c r="FV19" s="9">
        <v>359.33699999999999</v>
      </c>
      <c r="FW19" s="9">
        <v>380.78500000000003</v>
      </c>
      <c r="FX19" s="9">
        <v>156.48400000000001</v>
      </c>
      <c r="FY19" s="9">
        <v>224.30099999999999</v>
      </c>
      <c r="FZ19" s="9">
        <v>83.73</v>
      </c>
      <c r="GA19" s="9">
        <v>31.334</v>
      </c>
      <c r="GB19" s="9">
        <v>52.396000000000001</v>
      </c>
      <c r="GC19" s="9">
        <v>297.05500000000001</v>
      </c>
      <c r="GD19" s="9">
        <v>125.149</v>
      </c>
      <c r="GE19" s="9">
        <v>171.905</v>
      </c>
      <c r="GF19" s="9">
        <v>2867.5030000000002</v>
      </c>
      <c r="GG19" s="9">
        <v>1471.9269999999999</v>
      </c>
      <c r="GH19" s="9">
        <v>1395.576</v>
      </c>
      <c r="GI19" s="9">
        <v>1442.729</v>
      </c>
      <c r="GJ19" s="9">
        <v>641.31799999999998</v>
      </c>
      <c r="GK19" s="9">
        <v>801.41099999999994</v>
      </c>
      <c r="GL19" s="9">
        <v>210.60900000000001</v>
      </c>
      <c r="GM19" s="9">
        <v>77.72</v>
      </c>
      <c r="GN19" s="9">
        <v>132.88900000000001</v>
      </c>
      <c r="GO19" s="9">
        <v>1507.0250000000001</v>
      </c>
      <c r="GP19" s="9">
        <v>740.50099999999998</v>
      </c>
      <c r="GQ19" s="9">
        <v>766.52499999999998</v>
      </c>
      <c r="GR19" s="9">
        <v>933.28099999999995</v>
      </c>
      <c r="GS19" s="9">
        <v>491.363</v>
      </c>
      <c r="GT19" s="9">
        <v>441.91800000000001</v>
      </c>
      <c r="GU19" s="9">
        <v>110.084</v>
      </c>
      <c r="GV19" s="9">
        <v>54.338000000000001</v>
      </c>
      <c r="GW19" s="9">
        <v>55.746000000000002</v>
      </c>
      <c r="GX19" s="9">
        <v>69.451999999999998</v>
      </c>
      <c r="GY19" s="9">
        <v>25.123000000000001</v>
      </c>
      <c r="GZ19" s="9">
        <v>44.329000000000001</v>
      </c>
      <c r="HA19" s="9">
        <v>28.95</v>
      </c>
      <c r="HB19" s="9">
        <v>11.525</v>
      </c>
      <c r="HC19" s="9">
        <v>17.425000000000001</v>
      </c>
      <c r="HD19" s="9">
        <v>66.92</v>
      </c>
      <c r="HE19" s="9">
        <v>28.385999999999999</v>
      </c>
      <c r="HF19" s="9">
        <v>38.533999999999999</v>
      </c>
      <c r="HG19" s="9">
        <v>61.448999999999998</v>
      </c>
      <c r="HH19" s="9">
        <v>24.36</v>
      </c>
      <c r="HI19" s="9">
        <v>37.088000000000001</v>
      </c>
      <c r="HJ19" s="9">
        <v>187.137</v>
      </c>
      <c r="HK19" s="9">
        <v>95.506</v>
      </c>
      <c r="HL19" s="9">
        <v>91.632000000000005</v>
      </c>
      <c r="HM19" s="9">
        <v>746.14400000000001</v>
      </c>
      <c r="HN19" s="9">
        <v>395.85700000000003</v>
      </c>
      <c r="HO19" s="9">
        <v>350.28699999999998</v>
      </c>
      <c r="HP19" s="9">
        <v>175.79599999999999</v>
      </c>
      <c r="HQ19" s="9">
        <v>89.284999999999997</v>
      </c>
      <c r="HR19" s="9">
        <v>86.510999999999996</v>
      </c>
      <c r="HS19" s="9">
        <v>608.22400000000005</v>
      </c>
      <c r="HT19" s="9">
        <v>308.79899999999998</v>
      </c>
      <c r="HU19" s="9">
        <v>299.42500000000001</v>
      </c>
      <c r="HV19" s="9">
        <v>66.182000000000002</v>
      </c>
      <c r="HW19" s="9">
        <v>33.195</v>
      </c>
      <c r="HX19" s="9">
        <v>32.985999999999997</v>
      </c>
      <c r="HY19" s="9">
        <v>998.09199999999998</v>
      </c>
      <c r="HZ19" s="9">
        <v>519.48500000000001</v>
      </c>
      <c r="IA19" s="9">
        <v>478.60700000000003</v>
      </c>
      <c r="IB19" s="9">
        <v>884.06500000000005</v>
      </c>
      <c r="IC19" s="9">
        <v>466.97399999999999</v>
      </c>
      <c r="ID19" s="9">
        <v>417.09100000000001</v>
      </c>
      <c r="IE19" s="9">
        <v>831.36</v>
      </c>
      <c r="IF19" s="9">
        <v>443.42899999999997</v>
      </c>
      <c r="IG19" s="9">
        <v>387.93</v>
      </c>
      <c r="IH19" s="9">
        <v>248.834</v>
      </c>
      <c r="II19" s="9">
        <v>125.61499999999999</v>
      </c>
      <c r="IJ19" s="9">
        <v>123.21899999999999</v>
      </c>
      <c r="IK19" s="9">
        <v>148.892</v>
      </c>
      <c r="IL19" s="9">
        <v>74.622</v>
      </c>
      <c r="IM19" s="9">
        <v>74.27</v>
      </c>
      <c r="IN19" s="9">
        <v>84.08</v>
      </c>
      <c r="IO19" s="9">
        <v>46.499000000000002</v>
      </c>
      <c r="IP19" s="9">
        <v>37.581000000000003</v>
      </c>
      <c r="IQ19" s="9">
        <v>38.42</v>
      </c>
    </row>
  </sheetData>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IQ19"/>
  <sheetViews>
    <sheetView workbookViewId="0">
      <pane xSplit="1" ySplit="10" topLeftCell="B11" activePane="bottomRight" state="frozen"/>
      <selection pane="topRight" activeCell="B1" sqref="B1"/>
      <selection pane="bottomLeft" activeCell="A11" sqref="A11"/>
      <selection pane="bottomRight" activeCell="B11" sqref="B11"/>
    </sheetView>
  </sheetViews>
  <sheetFormatPr defaultColWidth="14.7109375" defaultRowHeight="11.25"/>
  <cols>
    <col min="1" max="16384" width="14.7109375" style="1"/>
  </cols>
  <sheetData>
    <row r="1" spans="1:251" s="2" customFormat="1" ht="99.95" customHeight="1">
      <c r="B1" s="3" t="s">
        <v>2012</v>
      </c>
      <c r="C1" s="3" t="s">
        <v>2013</v>
      </c>
      <c r="D1" s="3" t="s">
        <v>2014</v>
      </c>
      <c r="E1" s="3" t="s">
        <v>2015</v>
      </c>
      <c r="F1" s="3" t="s">
        <v>2016</v>
      </c>
      <c r="G1" s="3" t="s">
        <v>2017</v>
      </c>
      <c r="H1" s="3" t="s">
        <v>2018</v>
      </c>
      <c r="I1" s="3" t="s">
        <v>2019</v>
      </c>
      <c r="J1" s="3" t="s">
        <v>2020</v>
      </c>
      <c r="K1" s="3" t="s">
        <v>2021</v>
      </c>
      <c r="L1" s="3" t="s">
        <v>2022</v>
      </c>
      <c r="M1" s="3" t="s">
        <v>2023</v>
      </c>
      <c r="N1" s="3" t="s">
        <v>2024</v>
      </c>
      <c r="O1" s="3" t="s">
        <v>2025</v>
      </c>
      <c r="P1" s="3" t="s">
        <v>2026</v>
      </c>
      <c r="Q1" s="3" t="s">
        <v>2027</v>
      </c>
      <c r="R1" s="3" t="s">
        <v>2028</v>
      </c>
      <c r="S1" s="3" t="s">
        <v>2029</v>
      </c>
      <c r="T1" s="3" t="s">
        <v>2030</v>
      </c>
      <c r="U1" s="3" t="s">
        <v>2031</v>
      </c>
      <c r="V1" s="3" t="s">
        <v>2032</v>
      </c>
      <c r="W1" s="3" t="s">
        <v>2033</v>
      </c>
      <c r="X1" s="3" t="s">
        <v>2034</v>
      </c>
      <c r="Y1" s="3" t="s">
        <v>2035</v>
      </c>
      <c r="Z1" s="3" t="s">
        <v>2036</v>
      </c>
      <c r="AA1" s="3" t="s">
        <v>2037</v>
      </c>
      <c r="AB1" s="3" t="s">
        <v>2038</v>
      </c>
      <c r="AC1" s="3" t="s">
        <v>2039</v>
      </c>
      <c r="AD1" s="3" t="s">
        <v>2040</v>
      </c>
      <c r="AE1" s="3" t="s">
        <v>2041</v>
      </c>
      <c r="AF1" s="3" t="s">
        <v>2042</v>
      </c>
      <c r="AG1" s="3" t="s">
        <v>2043</v>
      </c>
      <c r="AH1" s="3" t="s">
        <v>2044</v>
      </c>
      <c r="AI1" s="3" t="s">
        <v>2045</v>
      </c>
      <c r="AJ1" s="3" t="s">
        <v>2046</v>
      </c>
      <c r="AK1" s="3" t="s">
        <v>2047</v>
      </c>
      <c r="AL1" s="3" t="s">
        <v>2048</v>
      </c>
      <c r="AM1" s="3" t="s">
        <v>2049</v>
      </c>
      <c r="AN1" s="3" t="s">
        <v>2050</v>
      </c>
      <c r="AO1" s="3" t="s">
        <v>2051</v>
      </c>
      <c r="AP1" s="3" t="s">
        <v>2052</v>
      </c>
      <c r="AQ1" s="3" t="s">
        <v>2053</v>
      </c>
      <c r="AR1" s="3" t="s">
        <v>2054</v>
      </c>
      <c r="AS1" s="3" t="s">
        <v>2055</v>
      </c>
      <c r="AT1" s="3" t="s">
        <v>2056</v>
      </c>
      <c r="AU1" s="3" t="s">
        <v>2057</v>
      </c>
      <c r="AV1" s="3" t="s">
        <v>2058</v>
      </c>
      <c r="AW1" s="3" t="s">
        <v>2059</v>
      </c>
      <c r="AX1" s="3" t="s">
        <v>2060</v>
      </c>
      <c r="AY1" s="3" t="s">
        <v>2061</v>
      </c>
      <c r="AZ1" s="3" t="s">
        <v>2062</v>
      </c>
      <c r="BA1" s="3" t="s">
        <v>2063</v>
      </c>
      <c r="BB1" s="3" t="s">
        <v>2064</v>
      </c>
      <c r="BC1" s="3" t="s">
        <v>2065</v>
      </c>
      <c r="BD1" s="3" t="s">
        <v>2066</v>
      </c>
      <c r="BE1" s="3" t="s">
        <v>2067</v>
      </c>
      <c r="BF1" s="3" t="s">
        <v>2068</v>
      </c>
      <c r="BG1" s="3" t="s">
        <v>2069</v>
      </c>
      <c r="BH1" s="3" t="s">
        <v>2070</v>
      </c>
      <c r="BI1" s="3" t="s">
        <v>2071</v>
      </c>
      <c r="BJ1" s="3" t="s">
        <v>2072</v>
      </c>
      <c r="BK1" s="3" t="s">
        <v>2073</v>
      </c>
      <c r="BL1" s="3" t="s">
        <v>2074</v>
      </c>
      <c r="BM1" s="3" t="s">
        <v>2075</v>
      </c>
      <c r="BN1" s="3" t="s">
        <v>2076</v>
      </c>
      <c r="BO1" s="3" t="s">
        <v>2077</v>
      </c>
      <c r="BP1" s="3" t="s">
        <v>2078</v>
      </c>
      <c r="BQ1" s="3" t="s">
        <v>2079</v>
      </c>
      <c r="BR1" s="3" t="s">
        <v>2080</v>
      </c>
      <c r="BS1" s="3" t="s">
        <v>2081</v>
      </c>
      <c r="BT1" s="3" t="s">
        <v>2082</v>
      </c>
      <c r="BU1" s="3" t="s">
        <v>2083</v>
      </c>
      <c r="BV1" s="3" t="s">
        <v>2084</v>
      </c>
      <c r="BW1" s="3" t="s">
        <v>2085</v>
      </c>
      <c r="BX1" s="3" t="s">
        <v>2086</v>
      </c>
      <c r="BY1" s="3" t="s">
        <v>2087</v>
      </c>
      <c r="BZ1" s="3" t="s">
        <v>2088</v>
      </c>
      <c r="CA1" s="3" t="s">
        <v>2089</v>
      </c>
      <c r="CB1" s="3" t="s">
        <v>2090</v>
      </c>
      <c r="CC1" s="3" t="s">
        <v>2091</v>
      </c>
      <c r="CD1" s="3" t="s">
        <v>2092</v>
      </c>
      <c r="CE1" s="3" t="s">
        <v>2093</v>
      </c>
      <c r="CF1" s="3" t="s">
        <v>2094</v>
      </c>
      <c r="CG1" s="3" t="s">
        <v>2095</v>
      </c>
      <c r="CH1" s="3" t="s">
        <v>2096</v>
      </c>
      <c r="CI1" s="3" t="s">
        <v>2097</v>
      </c>
      <c r="CJ1" s="3" t="s">
        <v>2098</v>
      </c>
      <c r="CK1" s="3" t="s">
        <v>2099</v>
      </c>
      <c r="CL1" s="3" t="s">
        <v>2100</v>
      </c>
      <c r="CM1" s="3" t="s">
        <v>2101</v>
      </c>
      <c r="CN1" s="3" t="s">
        <v>2102</v>
      </c>
      <c r="CO1" s="3" t="s">
        <v>2103</v>
      </c>
      <c r="CP1" s="3" t="s">
        <v>2104</v>
      </c>
      <c r="CQ1" s="3" t="s">
        <v>2105</v>
      </c>
      <c r="CR1" s="3" t="s">
        <v>2106</v>
      </c>
      <c r="CS1" s="3" t="s">
        <v>2107</v>
      </c>
      <c r="CT1" s="3" t="s">
        <v>2108</v>
      </c>
      <c r="CU1" s="3" t="s">
        <v>2109</v>
      </c>
      <c r="CV1" s="3" t="s">
        <v>2110</v>
      </c>
      <c r="CW1" s="3" t="s">
        <v>2111</v>
      </c>
      <c r="CX1" s="3" t="s">
        <v>2112</v>
      </c>
      <c r="CY1" s="3" t="s">
        <v>2113</v>
      </c>
      <c r="CZ1" s="3" t="s">
        <v>2114</v>
      </c>
      <c r="DA1" s="3" t="s">
        <v>2115</v>
      </c>
      <c r="DB1" s="3" t="s">
        <v>2116</v>
      </c>
      <c r="DC1" s="3" t="s">
        <v>2117</v>
      </c>
      <c r="DD1" s="3" t="s">
        <v>2118</v>
      </c>
      <c r="DE1" s="3" t="s">
        <v>2119</v>
      </c>
      <c r="DF1" s="3" t="s">
        <v>2120</v>
      </c>
      <c r="DG1" s="3" t="s">
        <v>2121</v>
      </c>
      <c r="DH1" s="3" t="s">
        <v>2122</v>
      </c>
      <c r="DI1" s="3" t="s">
        <v>2123</v>
      </c>
      <c r="DJ1" s="3" t="s">
        <v>2124</v>
      </c>
      <c r="DK1" s="3" t="s">
        <v>2125</v>
      </c>
      <c r="DL1" s="3" t="s">
        <v>2126</v>
      </c>
      <c r="DM1" s="3" t="s">
        <v>2127</v>
      </c>
      <c r="DN1" s="3" t="s">
        <v>2128</v>
      </c>
      <c r="DO1" s="3" t="s">
        <v>2129</v>
      </c>
      <c r="DP1" s="3" t="s">
        <v>2130</v>
      </c>
      <c r="DQ1" s="3" t="s">
        <v>2131</v>
      </c>
      <c r="DR1" s="3" t="s">
        <v>2132</v>
      </c>
      <c r="DS1" s="3" t="s">
        <v>2133</v>
      </c>
      <c r="DT1" s="3" t="s">
        <v>2134</v>
      </c>
      <c r="DU1" s="3" t="s">
        <v>2135</v>
      </c>
      <c r="DV1" s="3" t="s">
        <v>2136</v>
      </c>
      <c r="DW1" s="3" t="s">
        <v>2137</v>
      </c>
      <c r="DX1" s="3" t="s">
        <v>2138</v>
      </c>
      <c r="DY1" s="3" t="s">
        <v>2139</v>
      </c>
      <c r="DZ1" s="3" t="s">
        <v>2140</v>
      </c>
      <c r="EA1" s="3" t="s">
        <v>2141</v>
      </c>
      <c r="EB1" s="3" t="s">
        <v>2142</v>
      </c>
      <c r="EC1" s="3" t="s">
        <v>2143</v>
      </c>
      <c r="ED1" s="3" t="s">
        <v>2144</v>
      </c>
      <c r="EE1" s="3" t="s">
        <v>2145</v>
      </c>
      <c r="EF1" s="3" t="s">
        <v>2146</v>
      </c>
      <c r="EG1" s="3" t="s">
        <v>2147</v>
      </c>
      <c r="EH1" s="3" t="s">
        <v>2148</v>
      </c>
      <c r="EI1" s="3" t="s">
        <v>2149</v>
      </c>
      <c r="EJ1" s="3" t="s">
        <v>2150</v>
      </c>
      <c r="EK1" s="3" t="s">
        <v>2151</v>
      </c>
      <c r="EL1" s="3" t="s">
        <v>2152</v>
      </c>
      <c r="EM1" s="3" t="s">
        <v>2153</v>
      </c>
      <c r="EN1" s="3" t="s">
        <v>2154</v>
      </c>
      <c r="EO1" s="3" t="s">
        <v>2155</v>
      </c>
      <c r="EP1" s="3" t="s">
        <v>2156</v>
      </c>
      <c r="EQ1" s="3" t="s">
        <v>2157</v>
      </c>
      <c r="ER1" s="3" t="s">
        <v>2158</v>
      </c>
      <c r="ES1" s="3" t="s">
        <v>2159</v>
      </c>
      <c r="ET1" s="3" t="s">
        <v>2160</v>
      </c>
      <c r="EU1" s="3" t="s">
        <v>2161</v>
      </c>
      <c r="EV1" s="3" t="s">
        <v>2162</v>
      </c>
      <c r="EW1" s="3" t="s">
        <v>2163</v>
      </c>
      <c r="EX1" s="3" t="s">
        <v>2164</v>
      </c>
      <c r="EY1" s="3" t="s">
        <v>2165</v>
      </c>
      <c r="EZ1" s="3" t="s">
        <v>2166</v>
      </c>
      <c r="FA1" s="3" t="s">
        <v>2167</v>
      </c>
      <c r="FB1" s="3" t="s">
        <v>2168</v>
      </c>
      <c r="FC1" s="3" t="s">
        <v>2169</v>
      </c>
      <c r="FD1" s="3" t="s">
        <v>2170</v>
      </c>
      <c r="FE1" s="3" t="s">
        <v>2171</v>
      </c>
      <c r="FF1" s="3" t="s">
        <v>2172</v>
      </c>
      <c r="FG1" s="3" t="s">
        <v>2173</v>
      </c>
      <c r="FH1" s="3" t="s">
        <v>2174</v>
      </c>
      <c r="FI1" s="3" t="s">
        <v>2175</v>
      </c>
      <c r="FJ1" s="3" t="s">
        <v>2176</v>
      </c>
      <c r="FK1" s="3" t="s">
        <v>2177</v>
      </c>
      <c r="FL1" s="3" t="s">
        <v>2178</v>
      </c>
      <c r="FM1" s="3" t="s">
        <v>2179</v>
      </c>
      <c r="FN1" s="3" t="s">
        <v>2180</v>
      </c>
      <c r="FO1" s="3" t="s">
        <v>2181</v>
      </c>
      <c r="FP1" s="3" t="s">
        <v>2182</v>
      </c>
      <c r="FQ1" s="3" t="s">
        <v>2183</v>
      </c>
      <c r="FR1" s="3" t="s">
        <v>2184</v>
      </c>
      <c r="FS1" s="3" t="s">
        <v>2185</v>
      </c>
      <c r="FT1" s="3" t="s">
        <v>2186</v>
      </c>
      <c r="FU1" s="3" t="s">
        <v>2187</v>
      </c>
      <c r="FV1" s="3" t="s">
        <v>2188</v>
      </c>
      <c r="FW1" s="3" t="s">
        <v>2189</v>
      </c>
      <c r="FX1" s="3" t="s">
        <v>2190</v>
      </c>
      <c r="FY1" s="3" t="s">
        <v>2191</v>
      </c>
      <c r="FZ1" s="3" t="s">
        <v>2192</v>
      </c>
      <c r="GA1" s="3" t="s">
        <v>2193</v>
      </c>
      <c r="GB1" s="3" t="s">
        <v>2194</v>
      </c>
      <c r="GC1" s="3" t="s">
        <v>2195</v>
      </c>
      <c r="GD1" s="3" t="s">
        <v>2196</v>
      </c>
      <c r="GE1" s="3" t="s">
        <v>2197</v>
      </c>
      <c r="GF1" s="3" t="s">
        <v>2198</v>
      </c>
      <c r="GG1" s="3" t="s">
        <v>2199</v>
      </c>
      <c r="GH1" s="3" t="s">
        <v>2200</v>
      </c>
      <c r="GI1" s="3" t="s">
        <v>2201</v>
      </c>
      <c r="GJ1" s="3" t="s">
        <v>2202</v>
      </c>
      <c r="GK1" s="3" t="s">
        <v>2203</v>
      </c>
      <c r="GL1" s="3" t="s">
        <v>2204</v>
      </c>
      <c r="GM1" s="3" t="s">
        <v>2205</v>
      </c>
      <c r="GN1" s="3" t="s">
        <v>2206</v>
      </c>
      <c r="GO1" s="3" t="s">
        <v>2207</v>
      </c>
      <c r="GP1" s="3" t="s">
        <v>2208</v>
      </c>
      <c r="GQ1" s="3" t="s">
        <v>2209</v>
      </c>
      <c r="GR1" s="3" t="s">
        <v>2210</v>
      </c>
      <c r="GS1" s="3" t="s">
        <v>2211</v>
      </c>
      <c r="GT1" s="3" t="s">
        <v>2212</v>
      </c>
      <c r="GU1" s="3" t="s">
        <v>2213</v>
      </c>
      <c r="GV1" s="3" t="s">
        <v>2214</v>
      </c>
      <c r="GW1" s="3" t="s">
        <v>2215</v>
      </c>
      <c r="GX1" s="3" t="s">
        <v>2216</v>
      </c>
      <c r="GY1" s="3" t="s">
        <v>2217</v>
      </c>
      <c r="GZ1" s="3" t="s">
        <v>2218</v>
      </c>
      <c r="HA1" s="3" t="s">
        <v>2219</v>
      </c>
      <c r="HB1" s="3" t="s">
        <v>2220</v>
      </c>
      <c r="HC1" s="3" t="s">
        <v>2221</v>
      </c>
      <c r="HD1" s="3" t="s">
        <v>2222</v>
      </c>
      <c r="HE1" s="3" t="s">
        <v>2223</v>
      </c>
      <c r="HF1" s="3" t="s">
        <v>2224</v>
      </c>
      <c r="HG1" s="3" t="s">
        <v>2225</v>
      </c>
      <c r="HH1" s="3" t="s">
        <v>2226</v>
      </c>
      <c r="HI1" s="3" t="s">
        <v>2227</v>
      </c>
      <c r="HJ1" s="3" t="s">
        <v>2228</v>
      </c>
      <c r="HK1" s="3" t="s">
        <v>2229</v>
      </c>
      <c r="HL1" s="3" t="s">
        <v>2230</v>
      </c>
      <c r="HM1" s="3" t="s">
        <v>2231</v>
      </c>
      <c r="HN1" s="3" t="s">
        <v>2232</v>
      </c>
      <c r="HO1" s="3" t="s">
        <v>2233</v>
      </c>
      <c r="HP1" s="3" t="s">
        <v>2234</v>
      </c>
      <c r="HQ1" s="3" t="s">
        <v>2235</v>
      </c>
      <c r="HR1" s="3" t="s">
        <v>2236</v>
      </c>
      <c r="HS1" s="3" t="s">
        <v>2237</v>
      </c>
      <c r="HT1" s="3" t="s">
        <v>2238</v>
      </c>
      <c r="HU1" s="3" t="s">
        <v>2239</v>
      </c>
      <c r="HV1" s="3" t="s">
        <v>2240</v>
      </c>
      <c r="HW1" s="3" t="s">
        <v>2241</v>
      </c>
      <c r="HX1" s="3" t="s">
        <v>2242</v>
      </c>
      <c r="HY1" s="3" t="s">
        <v>2243</v>
      </c>
      <c r="HZ1" s="3" t="s">
        <v>2244</v>
      </c>
      <c r="IA1" s="3" t="s">
        <v>2245</v>
      </c>
      <c r="IB1" s="3" t="s">
        <v>2246</v>
      </c>
      <c r="IC1" s="3" t="s">
        <v>2247</v>
      </c>
      <c r="ID1" s="3" t="s">
        <v>2248</v>
      </c>
      <c r="IE1" s="3" t="s">
        <v>2249</v>
      </c>
      <c r="IF1" s="3" t="s">
        <v>2250</v>
      </c>
      <c r="IG1" s="3" t="s">
        <v>2251</v>
      </c>
      <c r="IH1" s="3" t="s">
        <v>2252</v>
      </c>
      <c r="II1" s="3" t="s">
        <v>2253</v>
      </c>
      <c r="IJ1" s="3" t="s">
        <v>2254</v>
      </c>
      <c r="IK1" s="3" t="s">
        <v>2255</v>
      </c>
      <c r="IL1" s="3" t="s">
        <v>2256</v>
      </c>
      <c r="IM1" s="3" t="s">
        <v>2257</v>
      </c>
      <c r="IN1" s="3" t="s">
        <v>2258</v>
      </c>
      <c r="IO1" s="3" t="s">
        <v>2259</v>
      </c>
      <c r="IP1" s="3" t="s">
        <v>2260</v>
      </c>
      <c r="IQ1" s="3" t="s">
        <v>2261</v>
      </c>
    </row>
    <row r="2" spans="1:251">
      <c r="A2" s="4" t="s">
        <v>250</v>
      </c>
      <c r="B2" s="7" t="s">
        <v>259</v>
      </c>
      <c r="C2" s="7" t="s">
        <v>259</v>
      </c>
      <c r="D2" s="7" t="s">
        <v>259</v>
      </c>
      <c r="E2" s="7" t="s">
        <v>259</v>
      </c>
      <c r="F2" s="7" t="s">
        <v>259</v>
      </c>
      <c r="G2" s="7" t="s">
        <v>259</v>
      </c>
      <c r="H2" s="7" t="s">
        <v>259</v>
      </c>
      <c r="I2" s="7" t="s">
        <v>259</v>
      </c>
      <c r="J2" s="7" t="s">
        <v>259</v>
      </c>
      <c r="K2" s="7" t="s">
        <v>259</v>
      </c>
      <c r="L2" s="7" t="s">
        <v>259</v>
      </c>
      <c r="M2" s="7" t="s">
        <v>259</v>
      </c>
      <c r="N2" s="7" t="s">
        <v>259</v>
      </c>
      <c r="O2" s="7" t="s">
        <v>259</v>
      </c>
      <c r="P2" s="7" t="s">
        <v>259</v>
      </c>
      <c r="Q2" s="7" t="s">
        <v>259</v>
      </c>
      <c r="R2" s="7" t="s">
        <v>259</v>
      </c>
      <c r="S2" s="7" t="s">
        <v>259</v>
      </c>
      <c r="T2" s="7" t="s">
        <v>259</v>
      </c>
      <c r="U2" s="7" t="s">
        <v>259</v>
      </c>
      <c r="V2" s="7" t="s">
        <v>259</v>
      </c>
      <c r="W2" s="7" t="s">
        <v>259</v>
      </c>
      <c r="X2" s="7" t="s">
        <v>259</v>
      </c>
      <c r="Y2" s="7" t="s">
        <v>259</v>
      </c>
      <c r="Z2" s="7" t="s">
        <v>259</v>
      </c>
      <c r="AA2" s="7" t="s">
        <v>259</v>
      </c>
      <c r="AB2" s="7" t="s">
        <v>259</v>
      </c>
      <c r="AC2" s="7" t="s">
        <v>259</v>
      </c>
      <c r="AD2" s="7" t="s">
        <v>259</v>
      </c>
      <c r="AE2" s="7" t="s">
        <v>259</v>
      </c>
      <c r="AF2" s="7" t="s">
        <v>259</v>
      </c>
      <c r="AG2" s="7" t="s">
        <v>259</v>
      </c>
      <c r="AH2" s="7" t="s">
        <v>259</v>
      </c>
      <c r="AI2" s="7" t="s">
        <v>259</v>
      </c>
      <c r="AJ2" s="7" t="s">
        <v>259</v>
      </c>
      <c r="AK2" s="7" t="s">
        <v>259</v>
      </c>
      <c r="AL2" s="7" t="s">
        <v>259</v>
      </c>
      <c r="AM2" s="7" t="s">
        <v>259</v>
      </c>
      <c r="AN2" s="7" t="s">
        <v>259</v>
      </c>
      <c r="AO2" s="7" t="s">
        <v>259</v>
      </c>
      <c r="AP2" s="7" t="s">
        <v>259</v>
      </c>
      <c r="AQ2" s="7" t="s">
        <v>259</v>
      </c>
      <c r="AR2" s="7" t="s">
        <v>259</v>
      </c>
      <c r="AS2" s="7" t="s">
        <v>259</v>
      </c>
      <c r="AT2" s="7" t="s">
        <v>259</v>
      </c>
      <c r="AU2" s="7" t="s">
        <v>259</v>
      </c>
      <c r="AV2" s="7" t="s">
        <v>259</v>
      </c>
      <c r="AW2" s="7" t="s">
        <v>259</v>
      </c>
      <c r="AX2" s="7" t="s">
        <v>259</v>
      </c>
      <c r="AY2" s="7" t="s">
        <v>259</v>
      </c>
      <c r="AZ2" s="7" t="s">
        <v>259</v>
      </c>
      <c r="BA2" s="7" t="s">
        <v>259</v>
      </c>
      <c r="BB2" s="7" t="s">
        <v>259</v>
      </c>
      <c r="BC2" s="7" t="s">
        <v>259</v>
      </c>
      <c r="BD2" s="7" t="s">
        <v>259</v>
      </c>
      <c r="BE2" s="7" t="s">
        <v>259</v>
      </c>
      <c r="BF2" s="7" t="s">
        <v>259</v>
      </c>
      <c r="BG2" s="7" t="s">
        <v>259</v>
      </c>
      <c r="BH2" s="7" t="s">
        <v>259</v>
      </c>
      <c r="BI2" s="7" t="s">
        <v>259</v>
      </c>
      <c r="BJ2" s="7" t="s">
        <v>259</v>
      </c>
      <c r="BK2" s="7" t="s">
        <v>259</v>
      </c>
      <c r="BL2" s="7" t="s">
        <v>259</v>
      </c>
      <c r="BM2" s="7" t="s">
        <v>259</v>
      </c>
      <c r="BN2" s="7" t="s">
        <v>259</v>
      </c>
      <c r="BO2" s="7" t="s">
        <v>259</v>
      </c>
      <c r="BP2" s="7" t="s">
        <v>259</v>
      </c>
      <c r="BQ2" s="7" t="s">
        <v>259</v>
      </c>
      <c r="BR2" s="7" t="s">
        <v>259</v>
      </c>
      <c r="BS2" s="7" t="s">
        <v>259</v>
      </c>
      <c r="BT2" s="7" t="s">
        <v>259</v>
      </c>
      <c r="BU2" s="7" t="s">
        <v>259</v>
      </c>
      <c r="BV2" s="7" t="s">
        <v>259</v>
      </c>
      <c r="BW2" s="7" t="s">
        <v>259</v>
      </c>
      <c r="BX2" s="7" t="s">
        <v>259</v>
      </c>
      <c r="BY2" s="7" t="s">
        <v>259</v>
      </c>
      <c r="BZ2" s="7" t="s">
        <v>259</v>
      </c>
      <c r="CA2" s="7" t="s">
        <v>259</v>
      </c>
      <c r="CB2" s="7" t="s">
        <v>259</v>
      </c>
      <c r="CC2" s="7" t="s">
        <v>259</v>
      </c>
      <c r="CD2" s="7" t="s">
        <v>259</v>
      </c>
      <c r="CE2" s="7" t="s">
        <v>259</v>
      </c>
      <c r="CF2" s="7" t="s">
        <v>259</v>
      </c>
      <c r="CG2" s="7" t="s">
        <v>259</v>
      </c>
      <c r="CH2" s="7" t="s">
        <v>259</v>
      </c>
      <c r="CI2" s="7" t="s">
        <v>259</v>
      </c>
      <c r="CJ2" s="7" t="s">
        <v>259</v>
      </c>
      <c r="CK2" s="7" t="s">
        <v>259</v>
      </c>
      <c r="CL2" s="7" t="s">
        <v>259</v>
      </c>
      <c r="CM2" s="7" t="s">
        <v>259</v>
      </c>
      <c r="CN2" s="7" t="s">
        <v>259</v>
      </c>
      <c r="CO2" s="7" t="s">
        <v>259</v>
      </c>
      <c r="CP2" s="7" t="s">
        <v>259</v>
      </c>
      <c r="CQ2" s="7" t="s">
        <v>259</v>
      </c>
      <c r="CR2" s="7" t="s">
        <v>259</v>
      </c>
      <c r="CS2" s="7" t="s">
        <v>259</v>
      </c>
      <c r="CT2" s="7" t="s">
        <v>259</v>
      </c>
      <c r="CU2" s="7" t="s">
        <v>259</v>
      </c>
      <c r="CV2" s="7" t="s">
        <v>259</v>
      </c>
      <c r="CW2" s="7" t="s">
        <v>259</v>
      </c>
      <c r="CX2" s="7" t="s">
        <v>259</v>
      </c>
      <c r="CY2" s="7" t="s">
        <v>259</v>
      </c>
      <c r="CZ2" s="7" t="s">
        <v>259</v>
      </c>
      <c r="DA2" s="7" t="s">
        <v>259</v>
      </c>
      <c r="DB2" s="7" t="s">
        <v>259</v>
      </c>
      <c r="DC2" s="7" t="s">
        <v>259</v>
      </c>
      <c r="DD2" s="7" t="s">
        <v>259</v>
      </c>
      <c r="DE2" s="7" t="s">
        <v>259</v>
      </c>
      <c r="DF2" s="7" t="s">
        <v>259</v>
      </c>
      <c r="DG2" s="7" t="s">
        <v>259</v>
      </c>
      <c r="DH2" s="7" t="s">
        <v>259</v>
      </c>
      <c r="DI2" s="7" t="s">
        <v>259</v>
      </c>
      <c r="DJ2" s="7" t="s">
        <v>259</v>
      </c>
      <c r="DK2" s="7" t="s">
        <v>259</v>
      </c>
      <c r="DL2" s="7" t="s">
        <v>259</v>
      </c>
      <c r="DM2" s="7" t="s">
        <v>259</v>
      </c>
      <c r="DN2" s="7" t="s">
        <v>259</v>
      </c>
      <c r="DO2" s="7" t="s">
        <v>259</v>
      </c>
      <c r="DP2" s="7" t="s">
        <v>259</v>
      </c>
      <c r="DQ2" s="7" t="s">
        <v>259</v>
      </c>
      <c r="DR2" s="7" t="s">
        <v>259</v>
      </c>
      <c r="DS2" s="7" t="s">
        <v>259</v>
      </c>
      <c r="DT2" s="7" t="s">
        <v>259</v>
      </c>
      <c r="DU2" s="7" t="s">
        <v>259</v>
      </c>
      <c r="DV2" s="7" t="s">
        <v>259</v>
      </c>
      <c r="DW2" s="7" t="s">
        <v>259</v>
      </c>
      <c r="DX2" s="7" t="s">
        <v>259</v>
      </c>
      <c r="DY2" s="7" t="s">
        <v>259</v>
      </c>
      <c r="DZ2" s="7" t="s">
        <v>259</v>
      </c>
      <c r="EA2" s="7" t="s">
        <v>259</v>
      </c>
      <c r="EB2" s="7" t="s">
        <v>259</v>
      </c>
      <c r="EC2" s="7" t="s">
        <v>259</v>
      </c>
      <c r="ED2" s="7" t="s">
        <v>259</v>
      </c>
      <c r="EE2" s="7" t="s">
        <v>259</v>
      </c>
      <c r="EF2" s="7" t="s">
        <v>259</v>
      </c>
      <c r="EG2" s="7" t="s">
        <v>259</v>
      </c>
      <c r="EH2" s="7" t="s">
        <v>259</v>
      </c>
      <c r="EI2" s="7" t="s">
        <v>259</v>
      </c>
      <c r="EJ2" s="7" t="s">
        <v>259</v>
      </c>
      <c r="EK2" s="7" t="s">
        <v>259</v>
      </c>
      <c r="EL2" s="7" t="s">
        <v>259</v>
      </c>
      <c r="EM2" s="7" t="s">
        <v>259</v>
      </c>
      <c r="EN2" s="7" t="s">
        <v>259</v>
      </c>
      <c r="EO2" s="7" t="s">
        <v>259</v>
      </c>
      <c r="EP2" s="7" t="s">
        <v>259</v>
      </c>
      <c r="EQ2" s="7" t="s">
        <v>259</v>
      </c>
      <c r="ER2" s="7" t="s">
        <v>259</v>
      </c>
      <c r="ES2" s="7" t="s">
        <v>259</v>
      </c>
      <c r="ET2" s="7" t="s">
        <v>259</v>
      </c>
      <c r="EU2" s="7" t="s">
        <v>259</v>
      </c>
      <c r="EV2" s="7" t="s">
        <v>259</v>
      </c>
      <c r="EW2" s="7" t="s">
        <v>259</v>
      </c>
      <c r="EX2" s="7" t="s">
        <v>259</v>
      </c>
      <c r="EY2" s="7" t="s">
        <v>259</v>
      </c>
      <c r="EZ2" s="7" t="s">
        <v>259</v>
      </c>
      <c r="FA2" s="7" t="s">
        <v>259</v>
      </c>
      <c r="FB2" s="7" t="s">
        <v>259</v>
      </c>
      <c r="FC2" s="7" t="s">
        <v>259</v>
      </c>
      <c r="FD2" s="7" t="s">
        <v>259</v>
      </c>
      <c r="FE2" s="7" t="s">
        <v>259</v>
      </c>
      <c r="FF2" s="7" t="s">
        <v>259</v>
      </c>
      <c r="FG2" s="7" t="s">
        <v>259</v>
      </c>
      <c r="FH2" s="7" t="s">
        <v>259</v>
      </c>
      <c r="FI2" s="7" t="s">
        <v>259</v>
      </c>
      <c r="FJ2" s="7" t="s">
        <v>259</v>
      </c>
      <c r="FK2" s="7" t="s">
        <v>259</v>
      </c>
      <c r="FL2" s="7" t="s">
        <v>259</v>
      </c>
      <c r="FM2" s="7" t="s">
        <v>259</v>
      </c>
      <c r="FN2" s="7" t="s">
        <v>259</v>
      </c>
      <c r="FO2" s="7" t="s">
        <v>259</v>
      </c>
      <c r="FP2" s="7" t="s">
        <v>259</v>
      </c>
      <c r="FQ2" s="7" t="s">
        <v>259</v>
      </c>
      <c r="FR2" s="7" t="s">
        <v>259</v>
      </c>
      <c r="FS2" s="7" t="s">
        <v>259</v>
      </c>
      <c r="FT2" s="7" t="s">
        <v>259</v>
      </c>
      <c r="FU2" s="7" t="s">
        <v>259</v>
      </c>
      <c r="FV2" s="7" t="s">
        <v>259</v>
      </c>
      <c r="FW2" s="7" t="s">
        <v>259</v>
      </c>
      <c r="FX2" s="7" t="s">
        <v>259</v>
      </c>
      <c r="FY2" s="7" t="s">
        <v>259</v>
      </c>
      <c r="FZ2" s="7" t="s">
        <v>259</v>
      </c>
      <c r="GA2" s="7" t="s">
        <v>259</v>
      </c>
      <c r="GB2" s="7" t="s">
        <v>259</v>
      </c>
      <c r="GC2" s="7" t="s">
        <v>259</v>
      </c>
      <c r="GD2" s="7" t="s">
        <v>259</v>
      </c>
      <c r="GE2" s="7" t="s">
        <v>259</v>
      </c>
      <c r="GF2" s="7" t="s">
        <v>259</v>
      </c>
      <c r="GG2" s="7" t="s">
        <v>259</v>
      </c>
      <c r="GH2" s="7" t="s">
        <v>259</v>
      </c>
      <c r="GI2" s="7" t="s">
        <v>259</v>
      </c>
      <c r="GJ2" s="7" t="s">
        <v>259</v>
      </c>
      <c r="GK2" s="7" t="s">
        <v>259</v>
      </c>
      <c r="GL2" s="7" t="s">
        <v>259</v>
      </c>
      <c r="GM2" s="7" t="s">
        <v>259</v>
      </c>
      <c r="GN2" s="7" t="s">
        <v>259</v>
      </c>
      <c r="GO2" s="7" t="s">
        <v>259</v>
      </c>
      <c r="GP2" s="7" t="s">
        <v>259</v>
      </c>
      <c r="GQ2" s="7" t="s">
        <v>259</v>
      </c>
      <c r="GR2" s="7" t="s">
        <v>259</v>
      </c>
      <c r="GS2" s="7" t="s">
        <v>259</v>
      </c>
      <c r="GT2" s="7" t="s">
        <v>259</v>
      </c>
      <c r="GU2" s="7" t="s">
        <v>259</v>
      </c>
      <c r="GV2" s="7" t="s">
        <v>259</v>
      </c>
      <c r="GW2" s="7" t="s">
        <v>259</v>
      </c>
      <c r="GX2" s="7" t="s">
        <v>259</v>
      </c>
      <c r="GY2" s="7" t="s">
        <v>259</v>
      </c>
      <c r="GZ2" s="7" t="s">
        <v>259</v>
      </c>
      <c r="HA2" s="7" t="s">
        <v>259</v>
      </c>
      <c r="HB2" s="7" t="s">
        <v>259</v>
      </c>
      <c r="HC2" s="7" t="s">
        <v>259</v>
      </c>
      <c r="HD2" s="7" t="s">
        <v>259</v>
      </c>
      <c r="HE2" s="7" t="s">
        <v>259</v>
      </c>
      <c r="HF2" s="7" t="s">
        <v>259</v>
      </c>
      <c r="HG2" s="7" t="s">
        <v>259</v>
      </c>
      <c r="HH2" s="7" t="s">
        <v>259</v>
      </c>
      <c r="HI2" s="7" t="s">
        <v>259</v>
      </c>
      <c r="HJ2" s="7" t="s">
        <v>259</v>
      </c>
      <c r="HK2" s="7" t="s">
        <v>259</v>
      </c>
      <c r="HL2" s="7" t="s">
        <v>259</v>
      </c>
      <c r="HM2" s="7" t="s">
        <v>259</v>
      </c>
      <c r="HN2" s="7" t="s">
        <v>259</v>
      </c>
      <c r="HO2" s="7" t="s">
        <v>259</v>
      </c>
      <c r="HP2" s="7" t="s">
        <v>259</v>
      </c>
      <c r="HQ2" s="7" t="s">
        <v>259</v>
      </c>
      <c r="HR2" s="7" t="s">
        <v>259</v>
      </c>
      <c r="HS2" s="7" t="s">
        <v>259</v>
      </c>
      <c r="HT2" s="7" t="s">
        <v>259</v>
      </c>
      <c r="HU2" s="7" t="s">
        <v>259</v>
      </c>
      <c r="HV2" s="7" t="s">
        <v>259</v>
      </c>
      <c r="HW2" s="7" t="s">
        <v>259</v>
      </c>
      <c r="HX2" s="7" t="s">
        <v>259</v>
      </c>
      <c r="HY2" s="7" t="s">
        <v>259</v>
      </c>
      <c r="HZ2" s="7" t="s">
        <v>259</v>
      </c>
      <c r="IA2" s="7" t="s">
        <v>259</v>
      </c>
      <c r="IB2" s="7" t="s">
        <v>259</v>
      </c>
      <c r="IC2" s="7" t="s">
        <v>259</v>
      </c>
      <c r="ID2" s="7" t="s">
        <v>259</v>
      </c>
      <c r="IE2" s="7" t="s">
        <v>259</v>
      </c>
      <c r="IF2" s="7" t="s">
        <v>259</v>
      </c>
      <c r="IG2" s="7" t="s">
        <v>259</v>
      </c>
      <c r="IH2" s="7" t="s">
        <v>259</v>
      </c>
      <c r="II2" s="7" t="s">
        <v>259</v>
      </c>
      <c r="IJ2" s="7" t="s">
        <v>259</v>
      </c>
      <c r="IK2" s="7" t="s">
        <v>259</v>
      </c>
      <c r="IL2" s="7" t="s">
        <v>259</v>
      </c>
      <c r="IM2" s="7" t="s">
        <v>259</v>
      </c>
      <c r="IN2" s="7" t="s">
        <v>259</v>
      </c>
      <c r="IO2" s="7" t="s">
        <v>259</v>
      </c>
      <c r="IP2" s="7" t="s">
        <v>259</v>
      </c>
      <c r="IQ2" s="7" t="s">
        <v>259</v>
      </c>
    </row>
    <row r="3" spans="1:251">
      <c r="A3" s="4" t="s">
        <v>251</v>
      </c>
      <c r="B3" s="8" t="s">
        <v>260</v>
      </c>
      <c r="C3" s="8" t="s">
        <v>260</v>
      </c>
      <c r="D3" s="8" t="s">
        <v>260</v>
      </c>
      <c r="E3" s="8" t="s">
        <v>260</v>
      </c>
      <c r="F3" s="8" t="s">
        <v>260</v>
      </c>
      <c r="G3" s="8" t="s">
        <v>260</v>
      </c>
      <c r="H3" s="8" t="s">
        <v>260</v>
      </c>
      <c r="I3" s="8" t="s">
        <v>260</v>
      </c>
      <c r="J3" s="8" t="s">
        <v>260</v>
      </c>
      <c r="K3" s="8" t="s">
        <v>260</v>
      </c>
      <c r="L3" s="8" t="s">
        <v>260</v>
      </c>
      <c r="M3" s="8" t="s">
        <v>260</v>
      </c>
      <c r="N3" s="8" t="s">
        <v>260</v>
      </c>
      <c r="O3" s="8" t="s">
        <v>260</v>
      </c>
      <c r="P3" s="8" t="s">
        <v>260</v>
      </c>
      <c r="Q3" s="8" t="s">
        <v>260</v>
      </c>
      <c r="R3" s="8" t="s">
        <v>260</v>
      </c>
      <c r="S3" s="8" t="s">
        <v>260</v>
      </c>
      <c r="T3" s="8" t="s">
        <v>260</v>
      </c>
      <c r="U3" s="8" t="s">
        <v>260</v>
      </c>
      <c r="V3" s="8" t="s">
        <v>260</v>
      </c>
      <c r="W3" s="8" t="s">
        <v>260</v>
      </c>
      <c r="X3" s="8" t="s">
        <v>260</v>
      </c>
      <c r="Y3" s="8" t="s">
        <v>260</v>
      </c>
      <c r="Z3" s="8" t="s">
        <v>260</v>
      </c>
      <c r="AA3" s="8" t="s">
        <v>260</v>
      </c>
      <c r="AB3" s="8" t="s">
        <v>260</v>
      </c>
      <c r="AC3" s="8" t="s">
        <v>260</v>
      </c>
      <c r="AD3" s="8" t="s">
        <v>260</v>
      </c>
      <c r="AE3" s="8" t="s">
        <v>260</v>
      </c>
      <c r="AF3" s="8" t="s">
        <v>260</v>
      </c>
      <c r="AG3" s="8" t="s">
        <v>260</v>
      </c>
      <c r="AH3" s="8" t="s">
        <v>260</v>
      </c>
      <c r="AI3" s="8" t="s">
        <v>260</v>
      </c>
      <c r="AJ3" s="8" t="s">
        <v>260</v>
      </c>
      <c r="AK3" s="8" t="s">
        <v>260</v>
      </c>
      <c r="AL3" s="8" t="s">
        <v>260</v>
      </c>
      <c r="AM3" s="8" t="s">
        <v>260</v>
      </c>
      <c r="AN3" s="8" t="s">
        <v>260</v>
      </c>
      <c r="AO3" s="8" t="s">
        <v>260</v>
      </c>
      <c r="AP3" s="8" t="s">
        <v>260</v>
      </c>
      <c r="AQ3" s="8" t="s">
        <v>260</v>
      </c>
      <c r="AR3" s="8" t="s">
        <v>260</v>
      </c>
      <c r="AS3" s="8" t="s">
        <v>260</v>
      </c>
      <c r="AT3" s="8" t="s">
        <v>260</v>
      </c>
      <c r="AU3" s="8" t="s">
        <v>260</v>
      </c>
      <c r="AV3" s="8" t="s">
        <v>260</v>
      </c>
      <c r="AW3" s="8" t="s">
        <v>260</v>
      </c>
      <c r="AX3" s="8" t="s">
        <v>260</v>
      </c>
      <c r="AY3" s="8" t="s">
        <v>260</v>
      </c>
      <c r="AZ3" s="8" t="s">
        <v>260</v>
      </c>
      <c r="BA3" s="8" t="s">
        <v>260</v>
      </c>
      <c r="BB3" s="8" t="s">
        <v>260</v>
      </c>
      <c r="BC3" s="8" t="s">
        <v>260</v>
      </c>
      <c r="BD3" s="8" t="s">
        <v>260</v>
      </c>
      <c r="BE3" s="8" t="s">
        <v>260</v>
      </c>
      <c r="BF3" s="8" t="s">
        <v>260</v>
      </c>
      <c r="BG3" s="8" t="s">
        <v>260</v>
      </c>
      <c r="BH3" s="8" t="s">
        <v>260</v>
      </c>
      <c r="BI3" s="8" t="s">
        <v>260</v>
      </c>
      <c r="BJ3" s="8" t="s">
        <v>260</v>
      </c>
      <c r="BK3" s="8" t="s">
        <v>260</v>
      </c>
      <c r="BL3" s="8" t="s">
        <v>260</v>
      </c>
      <c r="BM3" s="8" t="s">
        <v>260</v>
      </c>
      <c r="BN3" s="8" t="s">
        <v>260</v>
      </c>
      <c r="BO3" s="8" t="s">
        <v>260</v>
      </c>
      <c r="BP3" s="8" t="s">
        <v>260</v>
      </c>
      <c r="BQ3" s="8" t="s">
        <v>260</v>
      </c>
      <c r="BR3" s="8" t="s">
        <v>260</v>
      </c>
      <c r="BS3" s="8" t="s">
        <v>260</v>
      </c>
      <c r="BT3" s="8" t="s">
        <v>260</v>
      </c>
      <c r="BU3" s="8" t="s">
        <v>260</v>
      </c>
      <c r="BV3" s="8" t="s">
        <v>260</v>
      </c>
      <c r="BW3" s="8" t="s">
        <v>260</v>
      </c>
      <c r="BX3" s="8" t="s">
        <v>260</v>
      </c>
      <c r="BY3" s="8" t="s">
        <v>260</v>
      </c>
      <c r="BZ3" s="8" t="s">
        <v>260</v>
      </c>
      <c r="CA3" s="8" t="s">
        <v>260</v>
      </c>
      <c r="CB3" s="8" t="s">
        <v>260</v>
      </c>
      <c r="CC3" s="8" t="s">
        <v>260</v>
      </c>
      <c r="CD3" s="8" t="s">
        <v>260</v>
      </c>
      <c r="CE3" s="8" t="s">
        <v>260</v>
      </c>
      <c r="CF3" s="8" t="s">
        <v>260</v>
      </c>
      <c r="CG3" s="8" t="s">
        <v>260</v>
      </c>
      <c r="CH3" s="8" t="s">
        <v>260</v>
      </c>
      <c r="CI3" s="8" t="s">
        <v>260</v>
      </c>
      <c r="CJ3" s="8" t="s">
        <v>260</v>
      </c>
      <c r="CK3" s="8" t="s">
        <v>260</v>
      </c>
      <c r="CL3" s="8" t="s">
        <v>260</v>
      </c>
      <c r="CM3" s="8" t="s">
        <v>260</v>
      </c>
      <c r="CN3" s="8" t="s">
        <v>260</v>
      </c>
      <c r="CO3" s="8" t="s">
        <v>260</v>
      </c>
      <c r="CP3" s="8" t="s">
        <v>260</v>
      </c>
      <c r="CQ3" s="8" t="s">
        <v>260</v>
      </c>
      <c r="CR3" s="8" t="s">
        <v>260</v>
      </c>
      <c r="CS3" s="8" t="s">
        <v>260</v>
      </c>
      <c r="CT3" s="8" t="s">
        <v>260</v>
      </c>
      <c r="CU3" s="8" t="s">
        <v>260</v>
      </c>
      <c r="CV3" s="8" t="s">
        <v>260</v>
      </c>
      <c r="CW3" s="8" t="s">
        <v>260</v>
      </c>
      <c r="CX3" s="8" t="s">
        <v>260</v>
      </c>
      <c r="CY3" s="8" t="s">
        <v>260</v>
      </c>
      <c r="CZ3" s="8" t="s">
        <v>260</v>
      </c>
      <c r="DA3" s="8" t="s">
        <v>260</v>
      </c>
      <c r="DB3" s="8" t="s">
        <v>260</v>
      </c>
      <c r="DC3" s="8" t="s">
        <v>260</v>
      </c>
      <c r="DD3" s="8" t="s">
        <v>260</v>
      </c>
      <c r="DE3" s="8" t="s">
        <v>260</v>
      </c>
      <c r="DF3" s="8" t="s">
        <v>260</v>
      </c>
      <c r="DG3" s="8" t="s">
        <v>260</v>
      </c>
      <c r="DH3" s="8" t="s">
        <v>260</v>
      </c>
      <c r="DI3" s="8" t="s">
        <v>260</v>
      </c>
      <c r="DJ3" s="8" t="s">
        <v>260</v>
      </c>
      <c r="DK3" s="8" t="s">
        <v>260</v>
      </c>
      <c r="DL3" s="8" t="s">
        <v>260</v>
      </c>
      <c r="DM3" s="8" t="s">
        <v>260</v>
      </c>
      <c r="DN3" s="8" t="s">
        <v>260</v>
      </c>
      <c r="DO3" s="8" t="s">
        <v>260</v>
      </c>
      <c r="DP3" s="8" t="s">
        <v>260</v>
      </c>
      <c r="DQ3" s="8" t="s">
        <v>260</v>
      </c>
      <c r="DR3" s="8" t="s">
        <v>260</v>
      </c>
      <c r="DS3" s="8" t="s">
        <v>260</v>
      </c>
      <c r="DT3" s="8" t="s">
        <v>260</v>
      </c>
      <c r="DU3" s="8" t="s">
        <v>260</v>
      </c>
      <c r="DV3" s="8" t="s">
        <v>260</v>
      </c>
      <c r="DW3" s="8" t="s">
        <v>260</v>
      </c>
      <c r="DX3" s="8" t="s">
        <v>260</v>
      </c>
      <c r="DY3" s="8" t="s">
        <v>260</v>
      </c>
      <c r="DZ3" s="8" t="s">
        <v>260</v>
      </c>
      <c r="EA3" s="8" t="s">
        <v>260</v>
      </c>
      <c r="EB3" s="8" t="s">
        <v>260</v>
      </c>
      <c r="EC3" s="8" t="s">
        <v>260</v>
      </c>
      <c r="ED3" s="8" t="s">
        <v>260</v>
      </c>
      <c r="EE3" s="8" t="s">
        <v>260</v>
      </c>
      <c r="EF3" s="8" t="s">
        <v>260</v>
      </c>
      <c r="EG3" s="8" t="s">
        <v>260</v>
      </c>
      <c r="EH3" s="8" t="s">
        <v>260</v>
      </c>
      <c r="EI3" s="8" t="s">
        <v>260</v>
      </c>
      <c r="EJ3" s="8" t="s">
        <v>260</v>
      </c>
      <c r="EK3" s="8" t="s">
        <v>260</v>
      </c>
      <c r="EL3" s="8" t="s">
        <v>260</v>
      </c>
      <c r="EM3" s="8" t="s">
        <v>260</v>
      </c>
      <c r="EN3" s="8" t="s">
        <v>260</v>
      </c>
      <c r="EO3" s="8" t="s">
        <v>260</v>
      </c>
      <c r="EP3" s="8" t="s">
        <v>260</v>
      </c>
      <c r="EQ3" s="8" t="s">
        <v>260</v>
      </c>
      <c r="ER3" s="8" t="s">
        <v>260</v>
      </c>
      <c r="ES3" s="8" t="s">
        <v>260</v>
      </c>
      <c r="ET3" s="8" t="s">
        <v>260</v>
      </c>
      <c r="EU3" s="8" t="s">
        <v>260</v>
      </c>
      <c r="EV3" s="8" t="s">
        <v>260</v>
      </c>
      <c r="EW3" s="8" t="s">
        <v>260</v>
      </c>
      <c r="EX3" s="8" t="s">
        <v>260</v>
      </c>
      <c r="EY3" s="8" t="s">
        <v>260</v>
      </c>
      <c r="EZ3" s="8" t="s">
        <v>260</v>
      </c>
      <c r="FA3" s="8" t="s">
        <v>260</v>
      </c>
      <c r="FB3" s="8" t="s">
        <v>260</v>
      </c>
      <c r="FC3" s="8" t="s">
        <v>260</v>
      </c>
      <c r="FD3" s="8" t="s">
        <v>260</v>
      </c>
      <c r="FE3" s="8" t="s">
        <v>260</v>
      </c>
      <c r="FF3" s="8" t="s">
        <v>260</v>
      </c>
      <c r="FG3" s="8" t="s">
        <v>260</v>
      </c>
      <c r="FH3" s="8" t="s">
        <v>260</v>
      </c>
      <c r="FI3" s="8" t="s">
        <v>260</v>
      </c>
      <c r="FJ3" s="8" t="s">
        <v>260</v>
      </c>
      <c r="FK3" s="8" t="s">
        <v>260</v>
      </c>
      <c r="FL3" s="8" t="s">
        <v>260</v>
      </c>
      <c r="FM3" s="8" t="s">
        <v>260</v>
      </c>
      <c r="FN3" s="8" t="s">
        <v>260</v>
      </c>
      <c r="FO3" s="8" t="s">
        <v>260</v>
      </c>
      <c r="FP3" s="8" t="s">
        <v>260</v>
      </c>
      <c r="FQ3" s="8" t="s">
        <v>260</v>
      </c>
      <c r="FR3" s="8" t="s">
        <v>260</v>
      </c>
      <c r="FS3" s="8" t="s">
        <v>260</v>
      </c>
      <c r="FT3" s="8" t="s">
        <v>260</v>
      </c>
      <c r="FU3" s="8" t="s">
        <v>260</v>
      </c>
      <c r="FV3" s="8" t="s">
        <v>260</v>
      </c>
      <c r="FW3" s="8" t="s">
        <v>260</v>
      </c>
      <c r="FX3" s="8" t="s">
        <v>260</v>
      </c>
      <c r="FY3" s="8" t="s">
        <v>260</v>
      </c>
      <c r="FZ3" s="8" t="s">
        <v>260</v>
      </c>
      <c r="GA3" s="8" t="s">
        <v>260</v>
      </c>
      <c r="GB3" s="8" t="s">
        <v>260</v>
      </c>
      <c r="GC3" s="8" t="s">
        <v>260</v>
      </c>
      <c r="GD3" s="8" t="s">
        <v>260</v>
      </c>
      <c r="GE3" s="8" t="s">
        <v>260</v>
      </c>
      <c r="GF3" s="8" t="s">
        <v>260</v>
      </c>
      <c r="GG3" s="8" t="s">
        <v>260</v>
      </c>
      <c r="GH3" s="8" t="s">
        <v>260</v>
      </c>
      <c r="GI3" s="8" t="s">
        <v>260</v>
      </c>
      <c r="GJ3" s="8" t="s">
        <v>260</v>
      </c>
      <c r="GK3" s="8" t="s">
        <v>260</v>
      </c>
      <c r="GL3" s="8" t="s">
        <v>260</v>
      </c>
      <c r="GM3" s="8" t="s">
        <v>260</v>
      </c>
      <c r="GN3" s="8" t="s">
        <v>260</v>
      </c>
      <c r="GO3" s="8" t="s">
        <v>260</v>
      </c>
      <c r="GP3" s="8" t="s">
        <v>260</v>
      </c>
      <c r="GQ3" s="8" t="s">
        <v>260</v>
      </c>
      <c r="GR3" s="8" t="s">
        <v>260</v>
      </c>
      <c r="GS3" s="8" t="s">
        <v>260</v>
      </c>
      <c r="GT3" s="8" t="s">
        <v>260</v>
      </c>
      <c r="GU3" s="8" t="s">
        <v>260</v>
      </c>
      <c r="GV3" s="8" t="s">
        <v>260</v>
      </c>
      <c r="GW3" s="8" t="s">
        <v>260</v>
      </c>
      <c r="GX3" s="8" t="s">
        <v>260</v>
      </c>
      <c r="GY3" s="8" t="s">
        <v>260</v>
      </c>
      <c r="GZ3" s="8" t="s">
        <v>260</v>
      </c>
      <c r="HA3" s="8" t="s">
        <v>260</v>
      </c>
      <c r="HB3" s="8" t="s">
        <v>260</v>
      </c>
      <c r="HC3" s="8" t="s">
        <v>260</v>
      </c>
      <c r="HD3" s="8" t="s">
        <v>260</v>
      </c>
      <c r="HE3" s="8" t="s">
        <v>260</v>
      </c>
      <c r="HF3" s="8" t="s">
        <v>260</v>
      </c>
      <c r="HG3" s="8" t="s">
        <v>260</v>
      </c>
      <c r="HH3" s="8" t="s">
        <v>260</v>
      </c>
      <c r="HI3" s="8" t="s">
        <v>260</v>
      </c>
      <c r="HJ3" s="8" t="s">
        <v>260</v>
      </c>
      <c r="HK3" s="8" t="s">
        <v>260</v>
      </c>
      <c r="HL3" s="8" t="s">
        <v>260</v>
      </c>
      <c r="HM3" s="8" t="s">
        <v>260</v>
      </c>
      <c r="HN3" s="8" t="s">
        <v>260</v>
      </c>
      <c r="HO3" s="8" t="s">
        <v>260</v>
      </c>
      <c r="HP3" s="8" t="s">
        <v>260</v>
      </c>
      <c r="HQ3" s="8" t="s">
        <v>260</v>
      </c>
      <c r="HR3" s="8" t="s">
        <v>260</v>
      </c>
      <c r="HS3" s="8" t="s">
        <v>260</v>
      </c>
      <c r="HT3" s="8" t="s">
        <v>260</v>
      </c>
      <c r="HU3" s="8" t="s">
        <v>260</v>
      </c>
      <c r="HV3" s="8" t="s">
        <v>260</v>
      </c>
      <c r="HW3" s="8" t="s">
        <v>260</v>
      </c>
      <c r="HX3" s="8" t="s">
        <v>260</v>
      </c>
      <c r="HY3" s="8" t="s">
        <v>260</v>
      </c>
      <c r="HZ3" s="8" t="s">
        <v>260</v>
      </c>
      <c r="IA3" s="8" t="s">
        <v>260</v>
      </c>
      <c r="IB3" s="8" t="s">
        <v>260</v>
      </c>
      <c r="IC3" s="8" t="s">
        <v>260</v>
      </c>
      <c r="ID3" s="8" t="s">
        <v>260</v>
      </c>
      <c r="IE3" s="8" t="s">
        <v>260</v>
      </c>
      <c r="IF3" s="8" t="s">
        <v>260</v>
      </c>
      <c r="IG3" s="8" t="s">
        <v>260</v>
      </c>
      <c r="IH3" s="8" t="s">
        <v>260</v>
      </c>
      <c r="II3" s="8" t="s">
        <v>260</v>
      </c>
      <c r="IJ3" s="8" t="s">
        <v>260</v>
      </c>
      <c r="IK3" s="8" t="s">
        <v>260</v>
      </c>
      <c r="IL3" s="8" t="s">
        <v>260</v>
      </c>
      <c r="IM3" s="8" t="s">
        <v>260</v>
      </c>
      <c r="IN3" s="8" t="s">
        <v>260</v>
      </c>
      <c r="IO3" s="8" t="s">
        <v>260</v>
      </c>
      <c r="IP3" s="8" t="s">
        <v>260</v>
      </c>
      <c r="IQ3" s="8" t="s">
        <v>260</v>
      </c>
    </row>
    <row r="4" spans="1:251">
      <c r="A4" s="4" t="s">
        <v>252</v>
      </c>
      <c r="B4" s="8" t="s">
        <v>261</v>
      </c>
      <c r="C4" s="8" t="s">
        <v>261</v>
      </c>
      <c r="D4" s="8" t="s">
        <v>261</v>
      </c>
      <c r="E4" s="8" t="s">
        <v>261</v>
      </c>
      <c r="F4" s="8" t="s">
        <v>261</v>
      </c>
      <c r="G4" s="8" t="s">
        <v>261</v>
      </c>
      <c r="H4" s="8" t="s">
        <v>261</v>
      </c>
      <c r="I4" s="8" t="s">
        <v>261</v>
      </c>
      <c r="J4" s="8" t="s">
        <v>261</v>
      </c>
      <c r="K4" s="8" t="s">
        <v>261</v>
      </c>
      <c r="L4" s="8" t="s">
        <v>261</v>
      </c>
      <c r="M4" s="8" t="s">
        <v>261</v>
      </c>
      <c r="N4" s="8" t="s">
        <v>261</v>
      </c>
      <c r="O4" s="8" t="s">
        <v>261</v>
      </c>
      <c r="P4" s="8" t="s">
        <v>261</v>
      </c>
      <c r="Q4" s="8" t="s">
        <v>261</v>
      </c>
      <c r="R4" s="8" t="s">
        <v>261</v>
      </c>
      <c r="S4" s="8" t="s">
        <v>261</v>
      </c>
      <c r="T4" s="8" t="s">
        <v>261</v>
      </c>
      <c r="U4" s="8" t="s">
        <v>261</v>
      </c>
      <c r="V4" s="8" t="s">
        <v>261</v>
      </c>
      <c r="W4" s="8" t="s">
        <v>261</v>
      </c>
      <c r="X4" s="8" t="s">
        <v>261</v>
      </c>
      <c r="Y4" s="8" t="s">
        <v>261</v>
      </c>
      <c r="Z4" s="8" t="s">
        <v>261</v>
      </c>
      <c r="AA4" s="8" t="s">
        <v>261</v>
      </c>
      <c r="AB4" s="8" t="s">
        <v>261</v>
      </c>
      <c r="AC4" s="8" t="s">
        <v>261</v>
      </c>
      <c r="AD4" s="8" t="s">
        <v>261</v>
      </c>
      <c r="AE4" s="8" t="s">
        <v>261</v>
      </c>
      <c r="AF4" s="8" t="s">
        <v>261</v>
      </c>
      <c r="AG4" s="8" t="s">
        <v>261</v>
      </c>
      <c r="AH4" s="8" t="s">
        <v>261</v>
      </c>
      <c r="AI4" s="8" t="s">
        <v>261</v>
      </c>
      <c r="AJ4" s="8" t="s">
        <v>261</v>
      </c>
      <c r="AK4" s="8" t="s">
        <v>261</v>
      </c>
      <c r="AL4" s="8" t="s">
        <v>261</v>
      </c>
      <c r="AM4" s="8" t="s">
        <v>261</v>
      </c>
      <c r="AN4" s="8" t="s">
        <v>261</v>
      </c>
      <c r="AO4" s="8" t="s">
        <v>261</v>
      </c>
      <c r="AP4" s="8" t="s">
        <v>261</v>
      </c>
      <c r="AQ4" s="8" t="s">
        <v>261</v>
      </c>
      <c r="AR4" s="8" t="s">
        <v>261</v>
      </c>
      <c r="AS4" s="8" t="s">
        <v>261</v>
      </c>
      <c r="AT4" s="8" t="s">
        <v>261</v>
      </c>
      <c r="AU4" s="8" t="s">
        <v>261</v>
      </c>
      <c r="AV4" s="8" t="s">
        <v>261</v>
      </c>
      <c r="AW4" s="8" t="s">
        <v>261</v>
      </c>
      <c r="AX4" s="8" t="s">
        <v>261</v>
      </c>
      <c r="AY4" s="8" t="s">
        <v>261</v>
      </c>
      <c r="AZ4" s="8" t="s">
        <v>261</v>
      </c>
      <c r="BA4" s="8" t="s">
        <v>261</v>
      </c>
      <c r="BB4" s="8" t="s">
        <v>261</v>
      </c>
      <c r="BC4" s="8" t="s">
        <v>261</v>
      </c>
      <c r="BD4" s="8" t="s">
        <v>261</v>
      </c>
      <c r="BE4" s="8" t="s">
        <v>261</v>
      </c>
      <c r="BF4" s="8" t="s">
        <v>261</v>
      </c>
      <c r="BG4" s="8" t="s">
        <v>261</v>
      </c>
      <c r="BH4" s="8" t="s">
        <v>261</v>
      </c>
      <c r="BI4" s="8" t="s">
        <v>261</v>
      </c>
      <c r="BJ4" s="8" t="s">
        <v>261</v>
      </c>
      <c r="BK4" s="8" t="s">
        <v>261</v>
      </c>
      <c r="BL4" s="8" t="s">
        <v>261</v>
      </c>
      <c r="BM4" s="8" t="s">
        <v>261</v>
      </c>
      <c r="BN4" s="8" t="s">
        <v>261</v>
      </c>
      <c r="BO4" s="8" t="s">
        <v>261</v>
      </c>
      <c r="BP4" s="8" t="s">
        <v>261</v>
      </c>
      <c r="BQ4" s="8" t="s">
        <v>261</v>
      </c>
      <c r="BR4" s="8" t="s">
        <v>261</v>
      </c>
      <c r="BS4" s="8" t="s">
        <v>261</v>
      </c>
      <c r="BT4" s="8" t="s">
        <v>261</v>
      </c>
      <c r="BU4" s="8" t="s">
        <v>261</v>
      </c>
      <c r="BV4" s="8" t="s">
        <v>261</v>
      </c>
      <c r="BW4" s="8" t="s">
        <v>261</v>
      </c>
      <c r="BX4" s="8" t="s">
        <v>261</v>
      </c>
      <c r="BY4" s="8" t="s">
        <v>261</v>
      </c>
      <c r="BZ4" s="8" t="s">
        <v>261</v>
      </c>
      <c r="CA4" s="8" t="s">
        <v>261</v>
      </c>
      <c r="CB4" s="8" t="s">
        <v>261</v>
      </c>
      <c r="CC4" s="8" t="s">
        <v>261</v>
      </c>
      <c r="CD4" s="8" t="s">
        <v>261</v>
      </c>
      <c r="CE4" s="8" t="s">
        <v>261</v>
      </c>
      <c r="CF4" s="8" t="s">
        <v>261</v>
      </c>
      <c r="CG4" s="8" t="s">
        <v>261</v>
      </c>
      <c r="CH4" s="8" t="s">
        <v>261</v>
      </c>
      <c r="CI4" s="8" t="s">
        <v>261</v>
      </c>
      <c r="CJ4" s="8" t="s">
        <v>261</v>
      </c>
      <c r="CK4" s="8" t="s">
        <v>261</v>
      </c>
      <c r="CL4" s="8" t="s">
        <v>261</v>
      </c>
      <c r="CM4" s="8" t="s">
        <v>261</v>
      </c>
      <c r="CN4" s="8" t="s">
        <v>261</v>
      </c>
      <c r="CO4" s="8" t="s">
        <v>261</v>
      </c>
      <c r="CP4" s="8" t="s">
        <v>261</v>
      </c>
      <c r="CQ4" s="8" t="s">
        <v>261</v>
      </c>
      <c r="CR4" s="8" t="s">
        <v>261</v>
      </c>
      <c r="CS4" s="8" t="s">
        <v>261</v>
      </c>
      <c r="CT4" s="8" t="s">
        <v>261</v>
      </c>
      <c r="CU4" s="8" t="s">
        <v>261</v>
      </c>
      <c r="CV4" s="8" t="s">
        <v>261</v>
      </c>
      <c r="CW4" s="8" t="s">
        <v>261</v>
      </c>
      <c r="CX4" s="8" t="s">
        <v>261</v>
      </c>
      <c r="CY4" s="8" t="s">
        <v>261</v>
      </c>
      <c r="CZ4" s="8" t="s">
        <v>261</v>
      </c>
      <c r="DA4" s="8" t="s">
        <v>261</v>
      </c>
      <c r="DB4" s="8" t="s">
        <v>261</v>
      </c>
      <c r="DC4" s="8" t="s">
        <v>261</v>
      </c>
      <c r="DD4" s="8" t="s">
        <v>261</v>
      </c>
      <c r="DE4" s="8" t="s">
        <v>261</v>
      </c>
      <c r="DF4" s="8" t="s">
        <v>261</v>
      </c>
      <c r="DG4" s="8" t="s">
        <v>261</v>
      </c>
      <c r="DH4" s="8" t="s">
        <v>261</v>
      </c>
      <c r="DI4" s="8" t="s">
        <v>261</v>
      </c>
      <c r="DJ4" s="8" t="s">
        <v>261</v>
      </c>
      <c r="DK4" s="8" t="s">
        <v>261</v>
      </c>
      <c r="DL4" s="8" t="s">
        <v>261</v>
      </c>
      <c r="DM4" s="8" t="s">
        <v>261</v>
      </c>
      <c r="DN4" s="8" t="s">
        <v>261</v>
      </c>
      <c r="DO4" s="8" t="s">
        <v>261</v>
      </c>
      <c r="DP4" s="8" t="s">
        <v>261</v>
      </c>
      <c r="DQ4" s="8" t="s">
        <v>261</v>
      </c>
      <c r="DR4" s="8" t="s">
        <v>261</v>
      </c>
      <c r="DS4" s="8" t="s">
        <v>261</v>
      </c>
      <c r="DT4" s="8" t="s">
        <v>261</v>
      </c>
      <c r="DU4" s="8" t="s">
        <v>261</v>
      </c>
      <c r="DV4" s="8" t="s">
        <v>261</v>
      </c>
      <c r="DW4" s="8" t="s">
        <v>261</v>
      </c>
      <c r="DX4" s="8" t="s">
        <v>261</v>
      </c>
      <c r="DY4" s="8" t="s">
        <v>261</v>
      </c>
      <c r="DZ4" s="8" t="s">
        <v>261</v>
      </c>
      <c r="EA4" s="8" t="s">
        <v>261</v>
      </c>
      <c r="EB4" s="8" t="s">
        <v>261</v>
      </c>
      <c r="EC4" s="8" t="s">
        <v>261</v>
      </c>
      <c r="ED4" s="8" t="s">
        <v>261</v>
      </c>
      <c r="EE4" s="8" t="s">
        <v>261</v>
      </c>
      <c r="EF4" s="8" t="s">
        <v>261</v>
      </c>
      <c r="EG4" s="8" t="s">
        <v>261</v>
      </c>
      <c r="EH4" s="8" t="s">
        <v>261</v>
      </c>
      <c r="EI4" s="8" t="s">
        <v>261</v>
      </c>
      <c r="EJ4" s="8" t="s">
        <v>261</v>
      </c>
      <c r="EK4" s="8" t="s">
        <v>261</v>
      </c>
      <c r="EL4" s="8" t="s">
        <v>261</v>
      </c>
      <c r="EM4" s="8" t="s">
        <v>261</v>
      </c>
      <c r="EN4" s="8" t="s">
        <v>261</v>
      </c>
      <c r="EO4" s="8" t="s">
        <v>261</v>
      </c>
      <c r="EP4" s="8" t="s">
        <v>261</v>
      </c>
      <c r="EQ4" s="8" t="s">
        <v>261</v>
      </c>
      <c r="ER4" s="8" t="s">
        <v>261</v>
      </c>
      <c r="ES4" s="8" t="s">
        <v>261</v>
      </c>
      <c r="ET4" s="8" t="s">
        <v>261</v>
      </c>
      <c r="EU4" s="8" t="s">
        <v>261</v>
      </c>
      <c r="EV4" s="8" t="s">
        <v>261</v>
      </c>
      <c r="EW4" s="8" t="s">
        <v>261</v>
      </c>
      <c r="EX4" s="8" t="s">
        <v>261</v>
      </c>
      <c r="EY4" s="8" t="s">
        <v>261</v>
      </c>
      <c r="EZ4" s="8" t="s">
        <v>261</v>
      </c>
      <c r="FA4" s="8" t="s">
        <v>261</v>
      </c>
      <c r="FB4" s="8" t="s">
        <v>261</v>
      </c>
      <c r="FC4" s="8" t="s">
        <v>261</v>
      </c>
      <c r="FD4" s="8" t="s">
        <v>261</v>
      </c>
      <c r="FE4" s="8" t="s">
        <v>261</v>
      </c>
      <c r="FF4" s="8" t="s">
        <v>261</v>
      </c>
      <c r="FG4" s="8" t="s">
        <v>261</v>
      </c>
      <c r="FH4" s="8" t="s">
        <v>261</v>
      </c>
      <c r="FI4" s="8" t="s">
        <v>261</v>
      </c>
      <c r="FJ4" s="8" t="s">
        <v>261</v>
      </c>
      <c r="FK4" s="8" t="s">
        <v>261</v>
      </c>
      <c r="FL4" s="8" t="s">
        <v>261</v>
      </c>
      <c r="FM4" s="8" t="s">
        <v>261</v>
      </c>
      <c r="FN4" s="8" t="s">
        <v>261</v>
      </c>
      <c r="FO4" s="8" t="s">
        <v>261</v>
      </c>
      <c r="FP4" s="8" t="s">
        <v>261</v>
      </c>
      <c r="FQ4" s="8" t="s">
        <v>261</v>
      </c>
      <c r="FR4" s="8" t="s">
        <v>261</v>
      </c>
      <c r="FS4" s="8" t="s">
        <v>261</v>
      </c>
      <c r="FT4" s="8" t="s">
        <v>261</v>
      </c>
      <c r="FU4" s="8" t="s">
        <v>261</v>
      </c>
      <c r="FV4" s="8" t="s">
        <v>261</v>
      </c>
      <c r="FW4" s="8" t="s">
        <v>261</v>
      </c>
      <c r="FX4" s="8" t="s">
        <v>261</v>
      </c>
      <c r="FY4" s="8" t="s">
        <v>261</v>
      </c>
      <c r="FZ4" s="8" t="s">
        <v>261</v>
      </c>
      <c r="GA4" s="8" t="s">
        <v>261</v>
      </c>
      <c r="GB4" s="8" t="s">
        <v>261</v>
      </c>
      <c r="GC4" s="8" t="s">
        <v>261</v>
      </c>
      <c r="GD4" s="8" t="s">
        <v>261</v>
      </c>
      <c r="GE4" s="8" t="s">
        <v>261</v>
      </c>
      <c r="GF4" s="8" t="s">
        <v>261</v>
      </c>
      <c r="GG4" s="8" t="s">
        <v>261</v>
      </c>
      <c r="GH4" s="8" t="s">
        <v>261</v>
      </c>
      <c r="GI4" s="8" t="s">
        <v>261</v>
      </c>
      <c r="GJ4" s="8" t="s">
        <v>261</v>
      </c>
      <c r="GK4" s="8" t="s">
        <v>261</v>
      </c>
      <c r="GL4" s="8" t="s">
        <v>261</v>
      </c>
      <c r="GM4" s="8" t="s">
        <v>261</v>
      </c>
      <c r="GN4" s="8" t="s">
        <v>261</v>
      </c>
      <c r="GO4" s="8" t="s">
        <v>261</v>
      </c>
      <c r="GP4" s="8" t="s">
        <v>261</v>
      </c>
      <c r="GQ4" s="8" t="s">
        <v>261</v>
      </c>
      <c r="GR4" s="8" t="s">
        <v>261</v>
      </c>
      <c r="GS4" s="8" t="s">
        <v>261</v>
      </c>
      <c r="GT4" s="8" t="s">
        <v>261</v>
      </c>
      <c r="GU4" s="8" t="s">
        <v>261</v>
      </c>
      <c r="GV4" s="8" t="s">
        <v>261</v>
      </c>
      <c r="GW4" s="8" t="s">
        <v>261</v>
      </c>
      <c r="GX4" s="8" t="s">
        <v>261</v>
      </c>
      <c r="GY4" s="8" t="s">
        <v>261</v>
      </c>
      <c r="GZ4" s="8" t="s">
        <v>261</v>
      </c>
      <c r="HA4" s="8" t="s">
        <v>261</v>
      </c>
      <c r="HB4" s="8" t="s">
        <v>261</v>
      </c>
      <c r="HC4" s="8" t="s">
        <v>261</v>
      </c>
      <c r="HD4" s="8" t="s">
        <v>261</v>
      </c>
      <c r="HE4" s="8" t="s">
        <v>261</v>
      </c>
      <c r="HF4" s="8" t="s">
        <v>261</v>
      </c>
      <c r="HG4" s="8" t="s">
        <v>261</v>
      </c>
      <c r="HH4" s="8" t="s">
        <v>261</v>
      </c>
      <c r="HI4" s="8" t="s">
        <v>261</v>
      </c>
      <c r="HJ4" s="8" t="s">
        <v>261</v>
      </c>
      <c r="HK4" s="8" t="s">
        <v>261</v>
      </c>
      <c r="HL4" s="8" t="s">
        <v>261</v>
      </c>
      <c r="HM4" s="8" t="s">
        <v>261</v>
      </c>
      <c r="HN4" s="8" t="s">
        <v>261</v>
      </c>
      <c r="HO4" s="8" t="s">
        <v>261</v>
      </c>
      <c r="HP4" s="8" t="s">
        <v>261</v>
      </c>
      <c r="HQ4" s="8" t="s">
        <v>261</v>
      </c>
      <c r="HR4" s="8" t="s">
        <v>261</v>
      </c>
      <c r="HS4" s="8" t="s">
        <v>261</v>
      </c>
      <c r="HT4" s="8" t="s">
        <v>261</v>
      </c>
      <c r="HU4" s="8" t="s">
        <v>261</v>
      </c>
      <c r="HV4" s="8" t="s">
        <v>261</v>
      </c>
      <c r="HW4" s="8" t="s">
        <v>261</v>
      </c>
      <c r="HX4" s="8" t="s">
        <v>261</v>
      </c>
      <c r="HY4" s="8" t="s">
        <v>261</v>
      </c>
      <c r="HZ4" s="8" t="s">
        <v>261</v>
      </c>
      <c r="IA4" s="8" t="s">
        <v>261</v>
      </c>
      <c r="IB4" s="8" t="s">
        <v>261</v>
      </c>
      <c r="IC4" s="8" t="s">
        <v>261</v>
      </c>
      <c r="ID4" s="8" t="s">
        <v>261</v>
      </c>
      <c r="IE4" s="8" t="s">
        <v>261</v>
      </c>
      <c r="IF4" s="8" t="s">
        <v>261</v>
      </c>
      <c r="IG4" s="8" t="s">
        <v>261</v>
      </c>
      <c r="IH4" s="8" t="s">
        <v>261</v>
      </c>
      <c r="II4" s="8" t="s">
        <v>261</v>
      </c>
      <c r="IJ4" s="8" t="s">
        <v>261</v>
      </c>
      <c r="IK4" s="8" t="s">
        <v>261</v>
      </c>
      <c r="IL4" s="8" t="s">
        <v>261</v>
      </c>
      <c r="IM4" s="8" t="s">
        <v>261</v>
      </c>
      <c r="IN4" s="8" t="s">
        <v>261</v>
      </c>
      <c r="IO4" s="8" t="s">
        <v>261</v>
      </c>
      <c r="IP4" s="8" t="s">
        <v>261</v>
      </c>
      <c r="IQ4" s="8" t="s">
        <v>261</v>
      </c>
    </row>
    <row r="5" spans="1:251">
      <c r="A5" s="4" t="s">
        <v>253</v>
      </c>
      <c r="B5" s="8" t="s">
        <v>2960</v>
      </c>
      <c r="C5" s="8" t="s">
        <v>2960</v>
      </c>
      <c r="D5" s="8" t="s">
        <v>2960</v>
      </c>
      <c r="E5" s="8" t="s">
        <v>2960</v>
      </c>
      <c r="F5" s="8" t="s">
        <v>2960</v>
      </c>
      <c r="G5" s="8" t="s">
        <v>2960</v>
      </c>
      <c r="H5" s="8" t="s">
        <v>2960</v>
      </c>
      <c r="I5" s="8" t="s">
        <v>2960</v>
      </c>
      <c r="J5" s="8" t="s">
        <v>2960</v>
      </c>
      <c r="K5" s="8" t="s">
        <v>2960</v>
      </c>
      <c r="L5" s="8" t="s">
        <v>2960</v>
      </c>
      <c r="M5" s="8" t="s">
        <v>2960</v>
      </c>
      <c r="N5" s="8" t="s">
        <v>2960</v>
      </c>
      <c r="O5" s="8" t="s">
        <v>2960</v>
      </c>
      <c r="P5" s="8" t="s">
        <v>2960</v>
      </c>
      <c r="Q5" s="8" t="s">
        <v>2960</v>
      </c>
      <c r="R5" s="8" t="s">
        <v>2960</v>
      </c>
      <c r="S5" s="8" t="s">
        <v>2960</v>
      </c>
      <c r="T5" s="8" t="s">
        <v>2960</v>
      </c>
      <c r="U5" s="8" t="s">
        <v>2960</v>
      </c>
      <c r="V5" s="8" t="s">
        <v>2960</v>
      </c>
      <c r="W5" s="8" t="s">
        <v>2960</v>
      </c>
      <c r="X5" s="8" t="s">
        <v>2960</v>
      </c>
      <c r="Y5" s="8" t="s">
        <v>2960</v>
      </c>
      <c r="Z5" s="8" t="s">
        <v>2960</v>
      </c>
      <c r="AA5" s="8" t="s">
        <v>2960</v>
      </c>
      <c r="AB5" s="8" t="s">
        <v>2960</v>
      </c>
      <c r="AC5" s="8" t="s">
        <v>2960</v>
      </c>
      <c r="AD5" s="8" t="s">
        <v>2960</v>
      </c>
      <c r="AE5" s="8" t="s">
        <v>2960</v>
      </c>
      <c r="AF5" s="8" t="s">
        <v>2960</v>
      </c>
      <c r="AG5" s="8" t="s">
        <v>2960</v>
      </c>
      <c r="AH5" s="8" t="s">
        <v>2960</v>
      </c>
      <c r="AI5" s="8" t="s">
        <v>2960</v>
      </c>
      <c r="AJ5" s="8" t="s">
        <v>2960</v>
      </c>
      <c r="AK5" s="8" t="s">
        <v>2960</v>
      </c>
      <c r="AL5" s="8" t="s">
        <v>2960</v>
      </c>
      <c r="AM5" s="8" t="s">
        <v>2960</v>
      </c>
      <c r="AN5" s="8" t="s">
        <v>2960</v>
      </c>
      <c r="AO5" s="8" t="s">
        <v>2960</v>
      </c>
      <c r="AP5" s="8" t="s">
        <v>2960</v>
      </c>
      <c r="AQ5" s="8" t="s">
        <v>2960</v>
      </c>
      <c r="AR5" s="8" t="s">
        <v>2960</v>
      </c>
      <c r="AS5" s="8" t="s">
        <v>2960</v>
      </c>
      <c r="AT5" s="8" t="s">
        <v>2960</v>
      </c>
      <c r="AU5" s="8" t="s">
        <v>2960</v>
      </c>
      <c r="AV5" s="8" t="s">
        <v>2960</v>
      </c>
      <c r="AW5" s="8" t="s">
        <v>2960</v>
      </c>
      <c r="AX5" s="8" t="s">
        <v>2960</v>
      </c>
      <c r="AY5" s="8" t="s">
        <v>2960</v>
      </c>
      <c r="AZ5" s="8" t="s">
        <v>2960</v>
      </c>
      <c r="BA5" s="8" t="s">
        <v>2960</v>
      </c>
      <c r="BB5" s="8" t="s">
        <v>2960</v>
      </c>
      <c r="BC5" s="8" t="s">
        <v>2960</v>
      </c>
      <c r="BD5" s="8" t="s">
        <v>2960</v>
      </c>
      <c r="BE5" s="8" t="s">
        <v>2960</v>
      </c>
      <c r="BF5" s="8" t="s">
        <v>2960</v>
      </c>
      <c r="BG5" s="8" t="s">
        <v>2960</v>
      </c>
      <c r="BH5" s="8" t="s">
        <v>2960</v>
      </c>
      <c r="BI5" s="8" t="s">
        <v>2960</v>
      </c>
      <c r="BJ5" s="8" t="s">
        <v>2960</v>
      </c>
      <c r="BK5" s="8" t="s">
        <v>2960</v>
      </c>
      <c r="BL5" s="8" t="s">
        <v>2960</v>
      </c>
      <c r="BM5" s="8" t="s">
        <v>2960</v>
      </c>
      <c r="BN5" s="8" t="s">
        <v>2960</v>
      </c>
      <c r="BO5" s="8" t="s">
        <v>2960</v>
      </c>
      <c r="BP5" s="8" t="s">
        <v>2960</v>
      </c>
      <c r="BQ5" s="8" t="s">
        <v>2960</v>
      </c>
      <c r="BR5" s="8" t="s">
        <v>2960</v>
      </c>
      <c r="BS5" s="8" t="s">
        <v>2960</v>
      </c>
      <c r="BT5" s="8" t="s">
        <v>2960</v>
      </c>
      <c r="BU5" s="8" t="s">
        <v>2960</v>
      </c>
      <c r="BV5" s="8" t="s">
        <v>2960</v>
      </c>
      <c r="BW5" s="8" t="s">
        <v>2960</v>
      </c>
      <c r="BX5" s="8" t="s">
        <v>2960</v>
      </c>
      <c r="BY5" s="8" t="s">
        <v>2960</v>
      </c>
      <c r="BZ5" s="8" t="s">
        <v>2960</v>
      </c>
      <c r="CA5" s="8" t="s">
        <v>2960</v>
      </c>
      <c r="CB5" s="8" t="s">
        <v>2960</v>
      </c>
      <c r="CC5" s="8" t="s">
        <v>2960</v>
      </c>
      <c r="CD5" s="8" t="s">
        <v>2960</v>
      </c>
      <c r="CE5" s="8" t="s">
        <v>2960</v>
      </c>
      <c r="CF5" s="8" t="s">
        <v>2960</v>
      </c>
      <c r="CG5" s="8" t="s">
        <v>2960</v>
      </c>
      <c r="CH5" s="8" t="s">
        <v>2960</v>
      </c>
      <c r="CI5" s="8" t="s">
        <v>2960</v>
      </c>
      <c r="CJ5" s="8" t="s">
        <v>2960</v>
      </c>
      <c r="CK5" s="8" t="s">
        <v>2960</v>
      </c>
      <c r="CL5" s="8" t="s">
        <v>2960</v>
      </c>
      <c r="CM5" s="8" t="s">
        <v>2960</v>
      </c>
      <c r="CN5" s="8" t="s">
        <v>2960</v>
      </c>
      <c r="CO5" s="8" t="s">
        <v>2960</v>
      </c>
      <c r="CP5" s="8" t="s">
        <v>2960</v>
      </c>
      <c r="CQ5" s="8" t="s">
        <v>2960</v>
      </c>
      <c r="CR5" s="8" t="s">
        <v>2960</v>
      </c>
      <c r="CS5" s="8" t="s">
        <v>2960</v>
      </c>
      <c r="CT5" s="8" t="s">
        <v>2960</v>
      </c>
      <c r="CU5" s="8" t="s">
        <v>2960</v>
      </c>
      <c r="CV5" s="8" t="s">
        <v>2960</v>
      </c>
      <c r="CW5" s="8" t="s">
        <v>2960</v>
      </c>
      <c r="CX5" s="8" t="s">
        <v>2960</v>
      </c>
      <c r="CY5" s="8" t="s">
        <v>2960</v>
      </c>
      <c r="CZ5" s="8" t="s">
        <v>2960</v>
      </c>
      <c r="DA5" s="8" t="s">
        <v>2960</v>
      </c>
      <c r="DB5" s="8" t="s">
        <v>2960</v>
      </c>
      <c r="DC5" s="8" t="s">
        <v>2960</v>
      </c>
      <c r="DD5" s="8" t="s">
        <v>2960</v>
      </c>
      <c r="DE5" s="8" t="s">
        <v>2960</v>
      </c>
      <c r="DF5" s="8" t="s">
        <v>2960</v>
      </c>
      <c r="DG5" s="8" t="s">
        <v>2960</v>
      </c>
      <c r="DH5" s="8" t="s">
        <v>2960</v>
      </c>
      <c r="DI5" s="8" t="s">
        <v>2960</v>
      </c>
      <c r="DJ5" s="8" t="s">
        <v>2960</v>
      </c>
      <c r="DK5" s="8" t="s">
        <v>2960</v>
      </c>
      <c r="DL5" s="8" t="s">
        <v>2960</v>
      </c>
      <c r="DM5" s="8" t="s">
        <v>2960</v>
      </c>
      <c r="DN5" s="8" t="s">
        <v>2960</v>
      </c>
      <c r="DO5" s="8" t="s">
        <v>2960</v>
      </c>
      <c r="DP5" s="8" t="s">
        <v>2960</v>
      </c>
      <c r="DQ5" s="8" t="s">
        <v>2960</v>
      </c>
      <c r="DR5" s="8" t="s">
        <v>2960</v>
      </c>
      <c r="DS5" s="8" t="s">
        <v>2960</v>
      </c>
      <c r="DT5" s="8" t="s">
        <v>2960</v>
      </c>
      <c r="DU5" s="8" t="s">
        <v>2960</v>
      </c>
      <c r="DV5" s="8" t="s">
        <v>2960</v>
      </c>
      <c r="DW5" s="8" t="s">
        <v>2960</v>
      </c>
      <c r="DX5" s="8" t="s">
        <v>2960</v>
      </c>
      <c r="DY5" s="8" t="s">
        <v>2960</v>
      </c>
      <c r="DZ5" s="8" t="s">
        <v>2960</v>
      </c>
      <c r="EA5" s="8" t="s">
        <v>2960</v>
      </c>
      <c r="EB5" s="8" t="s">
        <v>2960</v>
      </c>
      <c r="EC5" s="8" t="s">
        <v>2960</v>
      </c>
      <c r="ED5" s="8" t="s">
        <v>2960</v>
      </c>
      <c r="EE5" s="8" t="s">
        <v>2960</v>
      </c>
      <c r="EF5" s="8" t="s">
        <v>2960</v>
      </c>
      <c r="EG5" s="8" t="s">
        <v>2960</v>
      </c>
      <c r="EH5" s="8" t="s">
        <v>2960</v>
      </c>
      <c r="EI5" s="8" t="s">
        <v>2960</v>
      </c>
      <c r="EJ5" s="8" t="s">
        <v>2960</v>
      </c>
      <c r="EK5" s="8" t="s">
        <v>2960</v>
      </c>
      <c r="EL5" s="8" t="s">
        <v>2960</v>
      </c>
      <c r="EM5" s="8" t="s">
        <v>2960</v>
      </c>
      <c r="EN5" s="8" t="s">
        <v>2960</v>
      </c>
      <c r="EO5" s="8" t="s">
        <v>2960</v>
      </c>
      <c r="EP5" s="8" t="s">
        <v>2960</v>
      </c>
      <c r="EQ5" s="8" t="s">
        <v>2960</v>
      </c>
      <c r="ER5" s="8" t="s">
        <v>2960</v>
      </c>
      <c r="ES5" s="8" t="s">
        <v>2960</v>
      </c>
      <c r="ET5" s="8" t="s">
        <v>2960</v>
      </c>
      <c r="EU5" s="8" t="s">
        <v>2960</v>
      </c>
      <c r="EV5" s="8" t="s">
        <v>2960</v>
      </c>
      <c r="EW5" s="8" t="s">
        <v>2960</v>
      </c>
      <c r="EX5" s="8" t="s">
        <v>2960</v>
      </c>
      <c r="EY5" s="8" t="s">
        <v>2960</v>
      </c>
      <c r="EZ5" s="8" t="s">
        <v>2960</v>
      </c>
      <c r="FA5" s="8" t="s">
        <v>2960</v>
      </c>
      <c r="FB5" s="8" t="s">
        <v>2960</v>
      </c>
      <c r="FC5" s="8" t="s">
        <v>2960</v>
      </c>
      <c r="FD5" s="8" t="s">
        <v>2960</v>
      </c>
      <c r="FE5" s="8" t="s">
        <v>2960</v>
      </c>
      <c r="FF5" s="8" t="s">
        <v>2960</v>
      </c>
      <c r="FG5" s="8" t="s">
        <v>2960</v>
      </c>
      <c r="FH5" s="8" t="s">
        <v>2960</v>
      </c>
      <c r="FI5" s="8" t="s">
        <v>2960</v>
      </c>
      <c r="FJ5" s="8" t="s">
        <v>2960</v>
      </c>
      <c r="FK5" s="8" t="s">
        <v>2960</v>
      </c>
      <c r="FL5" s="8" t="s">
        <v>2960</v>
      </c>
      <c r="FM5" s="8" t="s">
        <v>2960</v>
      </c>
      <c r="FN5" s="8" t="s">
        <v>2960</v>
      </c>
      <c r="FO5" s="8" t="s">
        <v>2960</v>
      </c>
      <c r="FP5" s="8" t="s">
        <v>2960</v>
      </c>
      <c r="FQ5" s="8" t="s">
        <v>2960</v>
      </c>
      <c r="FR5" s="8" t="s">
        <v>2960</v>
      </c>
      <c r="FS5" s="8" t="s">
        <v>2960</v>
      </c>
      <c r="FT5" s="8" t="s">
        <v>2960</v>
      </c>
      <c r="FU5" s="8" t="s">
        <v>2960</v>
      </c>
      <c r="FV5" s="8" t="s">
        <v>2960</v>
      </c>
      <c r="FW5" s="8" t="s">
        <v>2960</v>
      </c>
      <c r="FX5" s="8" t="s">
        <v>2960</v>
      </c>
      <c r="FY5" s="8" t="s">
        <v>2960</v>
      </c>
      <c r="FZ5" s="8" t="s">
        <v>2960</v>
      </c>
      <c r="GA5" s="8" t="s">
        <v>2960</v>
      </c>
      <c r="GB5" s="8" t="s">
        <v>2960</v>
      </c>
      <c r="GC5" s="8" t="s">
        <v>2960</v>
      </c>
      <c r="GD5" s="8" t="s">
        <v>2960</v>
      </c>
      <c r="GE5" s="8" t="s">
        <v>2960</v>
      </c>
      <c r="GF5" s="8" t="s">
        <v>2960</v>
      </c>
      <c r="GG5" s="8" t="s">
        <v>2960</v>
      </c>
      <c r="GH5" s="8" t="s">
        <v>2960</v>
      </c>
      <c r="GI5" s="8" t="s">
        <v>2960</v>
      </c>
      <c r="GJ5" s="8" t="s">
        <v>2960</v>
      </c>
      <c r="GK5" s="8" t="s">
        <v>2960</v>
      </c>
      <c r="GL5" s="8" t="s">
        <v>2960</v>
      </c>
      <c r="GM5" s="8" t="s">
        <v>2960</v>
      </c>
      <c r="GN5" s="8" t="s">
        <v>2960</v>
      </c>
      <c r="GO5" s="8" t="s">
        <v>2960</v>
      </c>
      <c r="GP5" s="8" t="s">
        <v>2960</v>
      </c>
      <c r="GQ5" s="8" t="s">
        <v>2960</v>
      </c>
      <c r="GR5" s="8" t="s">
        <v>2960</v>
      </c>
      <c r="GS5" s="8" t="s">
        <v>2960</v>
      </c>
      <c r="GT5" s="8" t="s">
        <v>2960</v>
      </c>
      <c r="GU5" s="8" t="s">
        <v>2960</v>
      </c>
      <c r="GV5" s="8" t="s">
        <v>2960</v>
      </c>
      <c r="GW5" s="8" t="s">
        <v>2960</v>
      </c>
      <c r="GX5" s="8" t="s">
        <v>2960</v>
      </c>
      <c r="GY5" s="8" t="s">
        <v>2960</v>
      </c>
      <c r="GZ5" s="8" t="s">
        <v>2960</v>
      </c>
      <c r="HA5" s="8" t="s">
        <v>2960</v>
      </c>
      <c r="HB5" s="8" t="s">
        <v>2960</v>
      </c>
      <c r="HC5" s="8" t="s">
        <v>2960</v>
      </c>
      <c r="HD5" s="8" t="s">
        <v>2960</v>
      </c>
      <c r="HE5" s="8" t="s">
        <v>2960</v>
      </c>
      <c r="HF5" s="8" t="s">
        <v>2960</v>
      </c>
      <c r="HG5" s="8" t="s">
        <v>2960</v>
      </c>
      <c r="HH5" s="8" t="s">
        <v>2960</v>
      </c>
      <c r="HI5" s="8" t="s">
        <v>2960</v>
      </c>
      <c r="HJ5" s="8" t="s">
        <v>2960</v>
      </c>
      <c r="HK5" s="8" t="s">
        <v>2960</v>
      </c>
      <c r="HL5" s="8" t="s">
        <v>2960</v>
      </c>
      <c r="HM5" s="8" t="s">
        <v>2960</v>
      </c>
      <c r="HN5" s="8" t="s">
        <v>2960</v>
      </c>
      <c r="HO5" s="8" t="s">
        <v>2960</v>
      </c>
      <c r="HP5" s="8" t="s">
        <v>2960</v>
      </c>
      <c r="HQ5" s="8" t="s">
        <v>2960</v>
      </c>
      <c r="HR5" s="8" t="s">
        <v>2960</v>
      </c>
      <c r="HS5" s="8" t="s">
        <v>2960</v>
      </c>
      <c r="HT5" s="8" t="s">
        <v>2960</v>
      </c>
      <c r="HU5" s="8" t="s">
        <v>2960</v>
      </c>
      <c r="HV5" s="8" t="s">
        <v>2960</v>
      </c>
      <c r="HW5" s="8" t="s">
        <v>2960</v>
      </c>
      <c r="HX5" s="8" t="s">
        <v>2960</v>
      </c>
      <c r="HY5" s="8" t="s">
        <v>2960</v>
      </c>
      <c r="HZ5" s="8" t="s">
        <v>2960</v>
      </c>
      <c r="IA5" s="8" t="s">
        <v>2960</v>
      </c>
      <c r="IB5" s="8" t="s">
        <v>2960</v>
      </c>
      <c r="IC5" s="8" t="s">
        <v>2960</v>
      </c>
      <c r="ID5" s="8" t="s">
        <v>2960</v>
      </c>
      <c r="IE5" s="8" t="s">
        <v>2960</v>
      </c>
      <c r="IF5" s="8" t="s">
        <v>2960</v>
      </c>
      <c r="IG5" s="8" t="s">
        <v>2960</v>
      </c>
      <c r="IH5" s="8" t="s">
        <v>2960</v>
      </c>
      <c r="II5" s="8" t="s">
        <v>2960</v>
      </c>
      <c r="IJ5" s="8" t="s">
        <v>2960</v>
      </c>
      <c r="IK5" s="8" t="s">
        <v>2960</v>
      </c>
      <c r="IL5" s="8" t="s">
        <v>2960</v>
      </c>
      <c r="IM5" s="8" t="s">
        <v>2960</v>
      </c>
      <c r="IN5" s="8" t="s">
        <v>2960</v>
      </c>
      <c r="IO5" s="8" t="s">
        <v>2960</v>
      </c>
      <c r="IP5" s="8" t="s">
        <v>2960</v>
      </c>
      <c r="IQ5" s="8" t="s">
        <v>2960</v>
      </c>
    </row>
    <row r="6" spans="1:251">
      <c r="A6" s="4" t="s">
        <v>254</v>
      </c>
      <c r="B6" s="1">
        <v>2</v>
      </c>
      <c r="C6" s="1">
        <v>2</v>
      </c>
      <c r="D6" s="1">
        <v>2</v>
      </c>
      <c r="E6" s="1">
        <v>2</v>
      </c>
      <c r="F6" s="1">
        <v>2</v>
      </c>
      <c r="G6" s="1">
        <v>2</v>
      </c>
      <c r="H6" s="1">
        <v>2</v>
      </c>
      <c r="I6" s="1">
        <v>2</v>
      </c>
      <c r="J6" s="1">
        <v>2</v>
      </c>
      <c r="K6" s="1">
        <v>2</v>
      </c>
      <c r="L6" s="1">
        <v>2</v>
      </c>
      <c r="M6" s="1">
        <v>2</v>
      </c>
      <c r="N6" s="1">
        <v>2</v>
      </c>
      <c r="O6" s="1">
        <v>2</v>
      </c>
      <c r="P6" s="1">
        <v>2</v>
      </c>
      <c r="Q6" s="1">
        <v>2</v>
      </c>
      <c r="R6" s="1">
        <v>2</v>
      </c>
      <c r="S6" s="1">
        <v>2</v>
      </c>
      <c r="T6" s="1">
        <v>2</v>
      </c>
      <c r="U6" s="1">
        <v>2</v>
      </c>
      <c r="V6" s="1">
        <v>2</v>
      </c>
      <c r="W6" s="1">
        <v>2</v>
      </c>
      <c r="X6" s="1">
        <v>2</v>
      </c>
      <c r="Y6" s="1">
        <v>2</v>
      </c>
      <c r="Z6" s="1">
        <v>2</v>
      </c>
      <c r="AA6" s="1">
        <v>2</v>
      </c>
      <c r="AB6" s="1">
        <v>2</v>
      </c>
      <c r="AC6" s="1">
        <v>2</v>
      </c>
      <c r="AD6" s="1">
        <v>2</v>
      </c>
      <c r="AE6" s="1">
        <v>2</v>
      </c>
      <c r="AF6" s="1">
        <v>2</v>
      </c>
      <c r="AG6" s="1">
        <v>2</v>
      </c>
      <c r="AH6" s="1">
        <v>2</v>
      </c>
      <c r="AI6" s="1">
        <v>2</v>
      </c>
      <c r="AJ6" s="1">
        <v>2</v>
      </c>
      <c r="AK6" s="1">
        <v>2</v>
      </c>
      <c r="AL6" s="1">
        <v>2</v>
      </c>
      <c r="AM6" s="1">
        <v>2</v>
      </c>
      <c r="AN6" s="1">
        <v>2</v>
      </c>
      <c r="AO6" s="1">
        <v>2</v>
      </c>
      <c r="AP6" s="1">
        <v>2</v>
      </c>
      <c r="AQ6" s="1">
        <v>2</v>
      </c>
      <c r="AR6" s="1">
        <v>2</v>
      </c>
      <c r="AS6" s="1">
        <v>2</v>
      </c>
      <c r="AT6" s="1">
        <v>2</v>
      </c>
      <c r="AU6" s="1">
        <v>2</v>
      </c>
      <c r="AV6" s="1">
        <v>2</v>
      </c>
      <c r="AW6" s="1">
        <v>2</v>
      </c>
      <c r="AX6" s="1">
        <v>2</v>
      </c>
      <c r="AY6" s="1">
        <v>2</v>
      </c>
      <c r="AZ6" s="1">
        <v>2</v>
      </c>
      <c r="BA6" s="1">
        <v>2</v>
      </c>
      <c r="BB6" s="1">
        <v>2</v>
      </c>
      <c r="BC6" s="1">
        <v>2</v>
      </c>
      <c r="BD6" s="1">
        <v>2</v>
      </c>
      <c r="BE6" s="1">
        <v>2</v>
      </c>
      <c r="BF6" s="1">
        <v>2</v>
      </c>
      <c r="BG6" s="1">
        <v>2</v>
      </c>
      <c r="BH6" s="1">
        <v>2</v>
      </c>
      <c r="BI6" s="1">
        <v>2</v>
      </c>
      <c r="BJ6" s="1">
        <v>2</v>
      </c>
      <c r="BK6" s="1">
        <v>2</v>
      </c>
      <c r="BL6" s="1">
        <v>2</v>
      </c>
      <c r="BM6" s="1">
        <v>2</v>
      </c>
      <c r="BN6" s="1">
        <v>2</v>
      </c>
      <c r="BO6" s="1">
        <v>2</v>
      </c>
      <c r="BP6" s="1">
        <v>2</v>
      </c>
      <c r="BQ6" s="1">
        <v>2</v>
      </c>
      <c r="BR6" s="1">
        <v>2</v>
      </c>
      <c r="BS6" s="1">
        <v>2</v>
      </c>
      <c r="BT6" s="1">
        <v>2</v>
      </c>
      <c r="BU6" s="1">
        <v>2</v>
      </c>
      <c r="BV6" s="1">
        <v>2</v>
      </c>
      <c r="BW6" s="1">
        <v>2</v>
      </c>
      <c r="BX6" s="1">
        <v>2</v>
      </c>
      <c r="BY6" s="1">
        <v>2</v>
      </c>
      <c r="BZ6" s="1">
        <v>2</v>
      </c>
      <c r="CA6" s="1">
        <v>2</v>
      </c>
      <c r="CB6" s="1">
        <v>2</v>
      </c>
      <c r="CC6" s="1">
        <v>2</v>
      </c>
      <c r="CD6" s="1">
        <v>2</v>
      </c>
      <c r="CE6" s="1">
        <v>2</v>
      </c>
      <c r="CF6" s="1">
        <v>2</v>
      </c>
      <c r="CG6" s="1">
        <v>2</v>
      </c>
      <c r="CH6" s="1">
        <v>2</v>
      </c>
      <c r="CI6" s="1">
        <v>2</v>
      </c>
      <c r="CJ6" s="1">
        <v>2</v>
      </c>
      <c r="CK6" s="1">
        <v>2</v>
      </c>
      <c r="CL6" s="1">
        <v>2</v>
      </c>
      <c r="CM6" s="1">
        <v>2</v>
      </c>
      <c r="CN6" s="1">
        <v>2</v>
      </c>
      <c r="CO6" s="1">
        <v>2</v>
      </c>
      <c r="CP6" s="1">
        <v>2</v>
      </c>
      <c r="CQ6" s="1">
        <v>2</v>
      </c>
      <c r="CR6" s="1">
        <v>2</v>
      </c>
      <c r="CS6" s="1">
        <v>2</v>
      </c>
      <c r="CT6" s="1">
        <v>2</v>
      </c>
      <c r="CU6" s="1">
        <v>2</v>
      </c>
      <c r="CV6" s="1">
        <v>2</v>
      </c>
      <c r="CW6" s="1">
        <v>2</v>
      </c>
      <c r="CX6" s="1">
        <v>2</v>
      </c>
      <c r="CY6" s="1">
        <v>2</v>
      </c>
      <c r="CZ6" s="1">
        <v>2</v>
      </c>
      <c r="DA6" s="1">
        <v>2</v>
      </c>
      <c r="DB6" s="1">
        <v>2</v>
      </c>
      <c r="DC6" s="1">
        <v>2</v>
      </c>
      <c r="DD6" s="1">
        <v>2</v>
      </c>
      <c r="DE6" s="1">
        <v>2</v>
      </c>
      <c r="DF6" s="1">
        <v>2</v>
      </c>
      <c r="DG6" s="1">
        <v>2</v>
      </c>
      <c r="DH6" s="1">
        <v>2</v>
      </c>
      <c r="DI6" s="1">
        <v>2</v>
      </c>
      <c r="DJ6" s="1">
        <v>2</v>
      </c>
      <c r="DK6" s="1">
        <v>2</v>
      </c>
      <c r="DL6" s="1">
        <v>2</v>
      </c>
      <c r="DM6" s="1">
        <v>2</v>
      </c>
      <c r="DN6" s="1">
        <v>2</v>
      </c>
      <c r="DO6" s="1">
        <v>2</v>
      </c>
      <c r="DP6" s="1">
        <v>2</v>
      </c>
      <c r="DQ6" s="1">
        <v>2</v>
      </c>
      <c r="DR6" s="1">
        <v>2</v>
      </c>
      <c r="DS6" s="1">
        <v>2</v>
      </c>
      <c r="DT6" s="1">
        <v>2</v>
      </c>
      <c r="DU6" s="1">
        <v>2</v>
      </c>
      <c r="DV6" s="1">
        <v>2</v>
      </c>
      <c r="DW6" s="1">
        <v>2</v>
      </c>
      <c r="DX6" s="1">
        <v>2</v>
      </c>
      <c r="DY6" s="1">
        <v>2</v>
      </c>
      <c r="DZ6" s="1">
        <v>2</v>
      </c>
      <c r="EA6" s="1">
        <v>2</v>
      </c>
      <c r="EB6" s="1">
        <v>2</v>
      </c>
      <c r="EC6" s="1">
        <v>2</v>
      </c>
      <c r="ED6" s="1">
        <v>2</v>
      </c>
      <c r="EE6" s="1">
        <v>2</v>
      </c>
      <c r="EF6" s="1">
        <v>2</v>
      </c>
      <c r="EG6" s="1">
        <v>2</v>
      </c>
      <c r="EH6" s="1">
        <v>2</v>
      </c>
      <c r="EI6" s="1">
        <v>2</v>
      </c>
      <c r="EJ6" s="1">
        <v>2</v>
      </c>
      <c r="EK6" s="1">
        <v>2</v>
      </c>
      <c r="EL6" s="1">
        <v>2</v>
      </c>
      <c r="EM6" s="1">
        <v>2</v>
      </c>
      <c r="EN6" s="1">
        <v>2</v>
      </c>
      <c r="EO6" s="1">
        <v>2</v>
      </c>
      <c r="EP6" s="1">
        <v>2</v>
      </c>
      <c r="EQ6" s="1">
        <v>2</v>
      </c>
      <c r="ER6" s="1">
        <v>2</v>
      </c>
      <c r="ES6" s="1">
        <v>2</v>
      </c>
      <c r="ET6" s="1">
        <v>2</v>
      </c>
      <c r="EU6" s="1">
        <v>2</v>
      </c>
      <c r="EV6" s="1">
        <v>2</v>
      </c>
      <c r="EW6" s="1">
        <v>2</v>
      </c>
      <c r="EX6" s="1">
        <v>2</v>
      </c>
      <c r="EY6" s="1">
        <v>2</v>
      </c>
      <c r="EZ6" s="1">
        <v>2</v>
      </c>
      <c r="FA6" s="1">
        <v>2</v>
      </c>
      <c r="FB6" s="1">
        <v>2</v>
      </c>
      <c r="FC6" s="1">
        <v>2</v>
      </c>
      <c r="FD6" s="1">
        <v>2</v>
      </c>
      <c r="FE6" s="1">
        <v>2</v>
      </c>
      <c r="FF6" s="1">
        <v>2</v>
      </c>
      <c r="FG6" s="1">
        <v>2</v>
      </c>
      <c r="FH6" s="1">
        <v>2</v>
      </c>
      <c r="FI6" s="1">
        <v>2</v>
      </c>
      <c r="FJ6" s="1">
        <v>2</v>
      </c>
      <c r="FK6" s="1">
        <v>2</v>
      </c>
      <c r="FL6" s="1">
        <v>2</v>
      </c>
      <c r="FM6" s="1">
        <v>2</v>
      </c>
      <c r="FN6" s="1">
        <v>2</v>
      </c>
      <c r="FO6" s="1">
        <v>2</v>
      </c>
      <c r="FP6" s="1">
        <v>2</v>
      </c>
      <c r="FQ6" s="1">
        <v>2</v>
      </c>
      <c r="FR6" s="1">
        <v>2</v>
      </c>
      <c r="FS6" s="1">
        <v>2</v>
      </c>
      <c r="FT6" s="1">
        <v>2</v>
      </c>
      <c r="FU6" s="1">
        <v>2</v>
      </c>
      <c r="FV6" s="1">
        <v>2</v>
      </c>
      <c r="FW6" s="1">
        <v>2</v>
      </c>
      <c r="FX6" s="1">
        <v>2</v>
      </c>
      <c r="FY6" s="1">
        <v>2</v>
      </c>
      <c r="FZ6" s="1">
        <v>2</v>
      </c>
      <c r="GA6" s="1">
        <v>2</v>
      </c>
      <c r="GB6" s="1">
        <v>2</v>
      </c>
      <c r="GC6" s="1">
        <v>2</v>
      </c>
      <c r="GD6" s="1">
        <v>2</v>
      </c>
      <c r="GE6" s="1">
        <v>2</v>
      </c>
      <c r="GF6" s="1">
        <v>2</v>
      </c>
      <c r="GG6" s="1">
        <v>2</v>
      </c>
      <c r="GH6" s="1">
        <v>2</v>
      </c>
      <c r="GI6" s="1">
        <v>2</v>
      </c>
      <c r="GJ6" s="1">
        <v>2</v>
      </c>
      <c r="GK6" s="1">
        <v>2</v>
      </c>
      <c r="GL6" s="1">
        <v>2</v>
      </c>
      <c r="GM6" s="1">
        <v>2</v>
      </c>
      <c r="GN6" s="1">
        <v>2</v>
      </c>
      <c r="GO6" s="1">
        <v>2</v>
      </c>
      <c r="GP6" s="1">
        <v>2</v>
      </c>
      <c r="GQ6" s="1">
        <v>2</v>
      </c>
      <c r="GR6" s="1">
        <v>2</v>
      </c>
      <c r="GS6" s="1">
        <v>2</v>
      </c>
      <c r="GT6" s="1">
        <v>2</v>
      </c>
      <c r="GU6" s="1">
        <v>2</v>
      </c>
      <c r="GV6" s="1">
        <v>2</v>
      </c>
      <c r="GW6" s="1">
        <v>2</v>
      </c>
      <c r="GX6" s="1">
        <v>2</v>
      </c>
      <c r="GY6" s="1">
        <v>2</v>
      </c>
      <c r="GZ6" s="1">
        <v>2</v>
      </c>
      <c r="HA6" s="1">
        <v>2</v>
      </c>
      <c r="HB6" s="1">
        <v>2</v>
      </c>
      <c r="HC6" s="1">
        <v>2</v>
      </c>
      <c r="HD6" s="1">
        <v>2</v>
      </c>
      <c r="HE6" s="1">
        <v>2</v>
      </c>
      <c r="HF6" s="1">
        <v>2</v>
      </c>
      <c r="HG6" s="1">
        <v>2</v>
      </c>
      <c r="HH6" s="1">
        <v>2</v>
      </c>
      <c r="HI6" s="1">
        <v>2</v>
      </c>
      <c r="HJ6" s="1">
        <v>2</v>
      </c>
      <c r="HK6" s="1">
        <v>2</v>
      </c>
      <c r="HL6" s="1">
        <v>2</v>
      </c>
      <c r="HM6" s="1">
        <v>2</v>
      </c>
      <c r="HN6" s="1">
        <v>2</v>
      </c>
      <c r="HO6" s="1">
        <v>2</v>
      </c>
      <c r="HP6" s="1">
        <v>2</v>
      </c>
      <c r="HQ6" s="1">
        <v>2</v>
      </c>
      <c r="HR6" s="1">
        <v>2</v>
      </c>
      <c r="HS6" s="1">
        <v>2</v>
      </c>
      <c r="HT6" s="1">
        <v>2</v>
      </c>
      <c r="HU6" s="1">
        <v>2</v>
      </c>
      <c r="HV6" s="1">
        <v>2</v>
      </c>
      <c r="HW6" s="1">
        <v>2</v>
      </c>
      <c r="HX6" s="1">
        <v>2</v>
      </c>
      <c r="HY6" s="1">
        <v>2</v>
      </c>
      <c r="HZ6" s="1">
        <v>2</v>
      </c>
      <c r="IA6" s="1">
        <v>2</v>
      </c>
      <c r="IB6" s="1">
        <v>2</v>
      </c>
      <c r="IC6" s="1">
        <v>2</v>
      </c>
      <c r="ID6" s="1">
        <v>2</v>
      </c>
      <c r="IE6" s="1">
        <v>2</v>
      </c>
      <c r="IF6" s="1">
        <v>2</v>
      </c>
      <c r="IG6" s="1">
        <v>2</v>
      </c>
      <c r="IH6" s="1">
        <v>2</v>
      </c>
      <c r="II6" s="1">
        <v>2</v>
      </c>
      <c r="IJ6" s="1">
        <v>2</v>
      </c>
      <c r="IK6" s="1">
        <v>2</v>
      </c>
      <c r="IL6" s="1">
        <v>2</v>
      </c>
      <c r="IM6" s="1">
        <v>2</v>
      </c>
      <c r="IN6" s="1">
        <v>2</v>
      </c>
      <c r="IO6" s="1">
        <v>2</v>
      </c>
      <c r="IP6" s="1">
        <v>2</v>
      </c>
      <c r="IQ6" s="1">
        <v>2</v>
      </c>
    </row>
    <row r="7" spans="1:251" s="6" customFormat="1">
      <c r="A7" s="5" t="s">
        <v>255</v>
      </c>
      <c r="B7" s="6">
        <v>42036</v>
      </c>
      <c r="C7" s="6">
        <v>42036</v>
      </c>
      <c r="D7" s="6">
        <v>42036</v>
      </c>
      <c r="E7" s="6">
        <v>42036</v>
      </c>
      <c r="F7" s="6">
        <v>42036</v>
      </c>
      <c r="G7" s="6">
        <v>42036</v>
      </c>
      <c r="H7" s="6">
        <v>42036</v>
      </c>
      <c r="I7" s="6">
        <v>42036</v>
      </c>
      <c r="J7" s="6">
        <v>42036</v>
      </c>
      <c r="K7" s="6">
        <v>42036</v>
      </c>
      <c r="L7" s="6">
        <v>42036</v>
      </c>
      <c r="M7" s="6">
        <v>42036</v>
      </c>
      <c r="N7" s="6">
        <v>42036</v>
      </c>
      <c r="O7" s="6">
        <v>42036</v>
      </c>
      <c r="P7" s="6">
        <v>42036</v>
      </c>
      <c r="Q7" s="6">
        <v>42036</v>
      </c>
      <c r="R7" s="6">
        <v>42036</v>
      </c>
      <c r="S7" s="6">
        <v>42036</v>
      </c>
      <c r="T7" s="6">
        <v>42036</v>
      </c>
      <c r="U7" s="6">
        <v>42036</v>
      </c>
      <c r="V7" s="6">
        <v>42036</v>
      </c>
      <c r="W7" s="6">
        <v>42036</v>
      </c>
      <c r="X7" s="6">
        <v>42036</v>
      </c>
      <c r="Y7" s="6">
        <v>42036</v>
      </c>
      <c r="Z7" s="6">
        <v>42036</v>
      </c>
      <c r="AA7" s="6">
        <v>42036</v>
      </c>
      <c r="AB7" s="6">
        <v>42036</v>
      </c>
      <c r="AC7" s="6">
        <v>42036</v>
      </c>
      <c r="AD7" s="6">
        <v>42036</v>
      </c>
      <c r="AE7" s="6">
        <v>42036</v>
      </c>
      <c r="AF7" s="6">
        <v>42036</v>
      </c>
      <c r="AG7" s="6">
        <v>42036</v>
      </c>
      <c r="AH7" s="6">
        <v>42036</v>
      </c>
      <c r="AI7" s="6">
        <v>42036</v>
      </c>
      <c r="AJ7" s="6">
        <v>42036</v>
      </c>
      <c r="AK7" s="6">
        <v>42036</v>
      </c>
      <c r="AL7" s="6">
        <v>42036</v>
      </c>
      <c r="AM7" s="6">
        <v>42036</v>
      </c>
      <c r="AN7" s="6">
        <v>42036</v>
      </c>
      <c r="AO7" s="6">
        <v>42036</v>
      </c>
      <c r="AP7" s="6">
        <v>42036</v>
      </c>
      <c r="AQ7" s="6">
        <v>42036</v>
      </c>
      <c r="AR7" s="6">
        <v>42036</v>
      </c>
      <c r="AS7" s="6">
        <v>42036</v>
      </c>
      <c r="AT7" s="6">
        <v>42036</v>
      </c>
      <c r="AU7" s="6">
        <v>42036</v>
      </c>
      <c r="AV7" s="6">
        <v>42036</v>
      </c>
      <c r="AW7" s="6">
        <v>42036</v>
      </c>
      <c r="AX7" s="6">
        <v>42036</v>
      </c>
      <c r="AY7" s="6">
        <v>42036</v>
      </c>
      <c r="AZ7" s="6">
        <v>42036</v>
      </c>
      <c r="BA7" s="6">
        <v>42036</v>
      </c>
      <c r="BB7" s="6">
        <v>42036</v>
      </c>
      <c r="BC7" s="6">
        <v>42036</v>
      </c>
      <c r="BD7" s="6">
        <v>42036</v>
      </c>
      <c r="BE7" s="6">
        <v>42036</v>
      </c>
      <c r="BF7" s="6">
        <v>42036</v>
      </c>
      <c r="BG7" s="6">
        <v>42036</v>
      </c>
      <c r="BH7" s="6">
        <v>42036</v>
      </c>
      <c r="BI7" s="6">
        <v>42036</v>
      </c>
      <c r="BJ7" s="6">
        <v>42036</v>
      </c>
      <c r="BK7" s="6">
        <v>42036</v>
      </c>
      <c r="BL7" s="6">
        <v>42036</v>
      </c>
      <c r="BM7" s="6">
        <v>42036</v>
      </c>
      <c r="BN7" s="6">
        <v>42036</v>
      </c>
      <c r="BO7" s="6">
        <v>42036</v>
      </c>
      <c r="BP7" s="6">
        <v>42036</v>
      </c>
      <c r="BQ7" s="6">
        <v>42036</v>
      </c>
      <c r="BR7" s="6">
        <v>42036</v>
      </c>
      <c r="BS7" s="6">
        <v>42036</v>
      </c>
      <c r="BT7" s="6">
        <v>42036</v>
      </c>
      <c r="BU7" s="6">
        <v>42036</v>
      </c>
      <c r="BV7" s="6">
        <v>42036</v>
      </c>
      <c r="BW7" s="6">
        <v>42036</v>
      </c>
      <c r="BX7" s="6">
        <v>42036</v>
      </c>
      <c r="BY7" s="6">
        <v>42036</v>
      </c>
      <c r="BZ7" s="6">
        <v>42036</v>
      </c>
      <c r="CA7" s="6">
        <v>42036</v>
      </c>
      <c r="CB7" s="6">
        <v>42036</v>
      </c>
      <c r="CC7" s="6">
        <v>42036</v>
      </c>
      <c r="CD7" s="6">
        <v>42036</v>
      </c>
      <c r="CE7" s="6">
        <v>42036</v>
      </c>
      <c r="CF7" s="6">
        <v>42036</v>
      </c>
      <c r="CG7" s="6">
        <v>42036</v>
      </c>
      <c r="CH7" s="6">
        <v>42036</v>
      </c>
      <c r="CI7" s="6">
        <v>42036</v>
      </c>
      <c r="CJ7" s="6">
        <v>42036</v>
      </c>
      <c r="CK7" s="6">
        <v>42036</v>
      </c>
      <c r="CL7" s="6">
        <v>42036</v>
      </c>
      <c r="CM7" s="6">
        <v>42036</v>
      </c>
      <c r="CN7" s="6">
        <v>42036</v>
      </c>
      <c r="CO7" s="6">
        <v>42036</v>
      </c>
      <c r="CP7" s="6">
        <v>42036</v>
      </c>
      <c r="CQ7" s="6">
        <v>42036</v>
      </c>
      <c r="CR7" s="6">
        <v>42036</v>
      </c>
      <c r="CS7" s="6">
        <v>42036</v>
      </c>
      <c r="CT7" s="6">
        <v>42036</v>
      </c>
      <c r="CU7" s="6">
        <v>42036</v>
      </c>
      <c r="CV7" s="6">
        <v>42036</v>
      </c>
      <c r="CW7" s="6">
        <v>42036</v>
      </c>
      <c r="CX7" s="6">
        <v>42036</v>
      </c>
      <c r="CY7" s="6">
        <v>42036</v>
      </c>
      <c r="CZ7" s="6">
        <v>42036</v>
      </c>
      <c r="DA7" s="6">
        <v>42036</v>
      </c>
      <c r="DB7" s="6">
        <v>42036</v>
      </c>
      <c r="DC7" s="6">
        <v>42036</v>
      </c>
      <c r="DD7" s="6">
        <v>42036</v>
      </c>
      <c r="DE7" s="6">
        <v>42036</v>
      </c>
      <c r="DF7" s="6">
        <v>42036</v>
      </c>
      <c r="DG7" s="6">
        <v>42036</v>
      </c>
      <c r="DH7" s="6">
        <v>42036</v>
      </c>
      <c r="DI7" s="6">
        <v>42036</v>
      </c>
      <c r="DJ7" s="6">
        <v>42036</v>
      </c>
      <c r="DK7" s="6">
        <v>42036</v>
      </c>
      <c r="DL7" s="6">
        <v>42036</v>
      </c>
      <c r="DM7" s="6">
        <v>42036</v>
      </c>
      <c r="DN7" s="6">
        <v>42036</v>
      </c>
      <c r="DO7" s="6">
        <v>42036</v>
      </c>
      <c r="DP7" s="6">
        <v>42036</v>
      </c>
      <c r="DQ7" s="6">
        <v>42036</v>
      </c>
      <c r="DR7" s="6">
        <v>42036</v>
      </c>
      <c r="DS7" s="6">
        <v>42036</v>
      </c>
      <c r="DT7" s="6">
        <v>42036</v>
      </c>
      <c r="DU7" s="6">
        <v>42036</v>
      </c>
      <c r="DV7" s="6">
        <v>42036</v>
      </c>
      <c r="DW7" s="6">
        <v>42036</v>
      </c>
      <c r="DX7" s="6">
        <v>42036</v>
      </c>
      <c r="DY7" s="6">
        <v>42036</v>
      </c>
      <c r="DZ7" s="6">
        <v>42036</v>
      </c>
      <c r="EA7" s="6">
        <v>42036</v>
      </c>
      <c r="EB7" s="6">
        <v>42036</v>
      </c>
      <c r="EC7" s="6">
        <v>42036</v>
      </c>
      <c r="ED7" s="6">
        <v>42036</v>
      </c>
      <c r="EE7" s="6">
        <v>42036</v>
      </c>
      <c r="EF7" s="6">
        <v>42036</v>
      </c>
      <c r="EG7" s="6">
        <v>42036</v>
      </c>
      <c r="EH7" s="6">
        <v>42036</v>
      </c>
      <c r="EI7" s="6">
        <v>42036</v>
      </c>
      <c r="EJ7" s="6">
        <v>42036</v>
      </c>
      <c r="EK7" s="6">
        <v>42036</v>
      </c>
      <c r="EL7" s="6">
        <v>42036</v>
      </c>
      <c r="EM7" s="6">
        <v>42036</v>
      </c>
      <c r="EN7" s="6">
        <v>42036</v>
      </c>
      <c r="EO7" s="6">
        <v>42036</v>
      </c>
      <c r="EP7" s="6">
        <v>42036</v>
      </c>
      <c r="EQ7" s="6">
        <v>42036</v>
      </c>
      <c r="ER7" s="6">
        <v>42036</v>
      </c>
      <c r="ES7" s="6">
        <v>42036</v>
      </c>
      <c r="ET7" s="6">
        <v>42036</v>
      </c>
      <c r="EU7" s="6">
        <v>42036</v>
      </c>
      <c r="EV7" s="6">
        <v>42036</v>
      </c>
      <c r="EW7" s="6">
        <v>42036</v>
      </c>
      <c r="EX7" s="6">
        <v>42036</v>
      </c>
      <c r="EY7" s="6">
        <v>42036</v>
      </c>
      <c r="EZ7" s="6">
        <v>42036</v>
      </c>
      <c r="FA7" s="6">
        <v>42036</v>
      </c>
      <c r="FB7" s="6">
        <v>42036</v>
      </c>
      <c r="FC7" s="6">
        <v>42036</v>
      </c>
      <c r="FD7" s="6">
        <v>42036</v>
      </c>
      <c r="FE7" s="6">
        <v>42036</v>
      </c>
      <c r="FF7" s="6">
        <v>42036</v>
      </c>
      <c r="FG7" s="6">
        <v>42036</v>
      </c>
      <c r="FH7" s="6">
        <v>42036</v>
      </c>
      <c r="FI7" s="6">
        <v>42036</v>
      </c>
      <c r="FJ7" s="6">
        <v>42036</v>
      </c>
      <c r="FK7" s="6">
        <v>42036</v>
      </c>
      <c r="FL7" s="6">
        <v>42036</v>
      </c>
      <c r="FM7" s="6">
        <v>42036</v>
      </c>
      <c r="FN7" s="6">
        <v>42036</v>
      </c>
      <c r="FO7" s="6">
        <v>42036</v>
      </c>
      <c r="FP7" s="6">
        <v>42036</v>
      </c>
      <c r="FQ7" s="6">
        <v>42036</v>
      </c>
      <c r="FR7" s="6">
        <v>42036</v>
      </c>
      <c r="FS7" s="6">
        <v>42036</v>
      </c>
      <c r="FT7" s="6">
        <v>42036</v>
      </c>
      <c r="FU7" s="6">
        <v>42036</v>
      </c>
      <c r="FV7" s="6">
        <v>42036</v>
      </c>
      <c r="FW7" s="6">
        <v>42036</v>
      </c>
      <c r="FX7" s="6">
        <v>42036</v>
      </c>
      <c r="FY7" s="6">
        <v>42036</v>
      </c>
      <c r="FZ7" s="6">
        <v>42036</v>
      </c>
      <c r="GA7" s="6">
        <v>42036</v>
      </c>
      <c r="GB7" s="6">
        <v>42036</v>
      </c>
      <c r="GC7" s="6">
        <v>42036</v>
      </c>
      <c r="GD7" s="6">
        <v>42036</v>
      </c>
      <c r="GE7" s="6">
        <v>42036</v>
      </c>
      <c r="GF7" s="6">
        <v>42036</v>
      </c>
      <c r="GG7" s="6">
        <v>42036</v>
      </c>
      <c r="GH7" s="6">
        <v>42036</v>
      </c>
      <c r="GI7" s="6">
        <v>42036</v>
      </c>
      <c r="GJ7" s="6">
        <v>42036</v>
      </c>
      <c r="GK7" s="6">
        <v>42036</v>
      </c>
      <c r="GL7" s="6">
        <v>42036</v>
      </c>
      <c r="GM7" s="6">
        <v>42036</v>
      </c>
      <c r="GN7" s="6">
        <v>42036</v>
      </c>
      <c r="GO7" s="6">
        <v>42036</v>
      </c>
      <c r="GP7" s="6">
        <v>42036</v>
      </c>
      <c r="GQ7" s="6">
        <v>42036</v>
      </c>
      <c r="GR7" s="6">
        <v>42036</v>
      </c>
      <c r="GS7" s="6">
        <v>42036</v>
      </c>
      <c r="GT7" s="6">
        <v>42036</v>
      </c>
      <c r="GU7" s="6">
        <v>42036</v>
      </c>
      <c r="GV7" s="6">
        <v>42036</v>
      </c>
      <c r="GW7" s="6">
        <v>42036</v>
      </c>
      <c r="GX7" s="6">
        <v>42036</v>
      </c>
      <c r="GY7" s="6">
        <v>42036</v>
      </c>
      <c r="GZ7" s="6">
        <v>42036</v>
      </c>
      <c r="HA7" s="6">
        <v>42036</v>
      </c>
      <c r="HB7" s="6">
        <v>42036</v>
      </c>
      <c r="HC7" s="6">
        <v>42036</v>
      </c>
      <c r="HD7" s="6">
        <v>42036</v>
      </c>
      <c r="HE7" s="6">
        <v>42036</v>
      </c>
      <c r="HF7" s="6">
        <v>42036</v>
      </c>
      <c r="HG7" s="6">
        <v>42036</v>
      </c>
      <c r="HH7" s="6">
        <v>42036</v>
      </c>
      <c r="HI7" s="6">
        <v>42036</v>
      </c>
      <c r="HJ7" s="6">
        <v>42036</v>
      </c>
      <c r="HK7" s="6">
        <v>42036</v>
      </c>
      <c r="HL7" s="6">
        <v>42036</v>
      </c>
      <c r="HM7" s="6">
        <v>42036</v>
      </c>
      <c r="HN7" s="6">
        <v>42036</v>
      </c>
      <c r="HO7" s="6">
        <v>42036</v>
      </c>
      <c r="HP7" s="6">
        <v>42036</v>
      </c>
      <c r="HQ7" s="6">
        <v>42036</v>
      </c>
      <c r="HR7" s="6">
        <v>42036</v>
      </c>
      <c r="HS7" s="6">
        <v>42036</v>
      </c>
      <c r="HT7" s="6">
        <v>42036</v>
      </c>
      <c r="HU7" s="6">
        <v>42036</v>
      </c>
      <c r="HV7" s="6">
        <v>42036</v>
      </c>
      <c r="HW7" s="6">
        <v>42036</v>
      </c>
      <c r="HX7" s="6">
        <v>42036</v>
      </c>
      <c r="HY7" s="6">
        <v>42036</v>
      </c>
      <c r="HZ7" s="6">
        <v>42036</v>
      </c>
      <c r="IA7" s="6">
        <v>42036</v>
      </c>
      <c r="IB7" s="6">
        <v>42036</v>
      </c>
      <c r="IC7" s="6">
        <v>42036</v>
      </c>
      <c r="ID7" s="6">
        <v>42036</v>
      </c>
      <c r="IE7" s="6">
        <v>42036</v>
      </c>
      <c r="IF7" s="6">
        <v>42036</v>
      </c>
      <c r="IG7" s="6">
        <v>42036</v>
      </c>
      <c r="IH7" s="6">
        <v>42036</v>
      </c>
      <c r="II7" s="6">
        <v>42036</v>
      </c>
      <c r="IJ7" s="6">
        <v>42036</v>
      </c>
      <c r="IK7" s="6">
        <v>42036</v>
      </c>
      <c r="IL7" s="6">
        <v>42036</v>
      </c>
      <c r="IM7" s="6">
        <v>42036</v>
      </c>
      <c r="IN7" s="6">
        <v>42036</v>
      </c>
      <c r="IO7" s="6">
        <v>42036</v>
      </c>
      <c r="IP7" s="6">
        <v>42036</v>
      </c>
      <c r="IQ7" s="6">
        <v>42036</v>
      </c>
    </row>
    <row r="8" spans="1:251" s="6" customFormat="1">
      <c r="A8" s="5" t="s">
        <v>256</v>
      </c>
      <c r="B8" s="6">
        <v>44958</v>
      </c>
      <c r="C8" s="6">
        <v>44958</v>
      </c>
      <c r="D8" s="6">
        <v>44958</v>
      </c>
      <c r="E8" s="6">
        <v>44958</v>
      </c>
      <c r="F8" s="6">
        <v>44958</v>
      </c>
      <c r="G8" s="6">
        <v>44958</v>
      </c>
      <c r="H8" s="6">
        <v>44958</v>
      </c>
      <c r="I8" s="6">
        <v>44958</v>
      </c>
      <c r="J8" s="6">
        <v>44958</v>
      </c>
      <c r="K8" s="6">
        <v>44958</v>
      </c>
      <c r="L8" s="6">
        <v>44958</v>
      </c>
      <c r="M8" s="6">
        <v>44958</v>
      </c>
      <c r="N8" s="6">
        <v>44958</v>
      </c>
      <c r="O8" s="6">
        <v>44958</v>
      </c>
      <c r="P8" s="6">
        <v>44958</v>
      </c>
      <c r="Q8" s="6">
        <v>44958</v>
      </c>
      <c r="R8" s="6">
        <v>44958</v>
      </c>
      <c r="S8" s="6">
        <v>44958</v>
      </c>
      <c r="T8" s="6">
        <v>44958</v>
      </c>
      <c r="U8" s="6">
        <v>44958</v>
      </c>
      <c r="V8" s="6">
        <v>44958</v>
      </c>
      <c r="W8" s="6">
        <v>44958</v>
      </c>
      <c r="X8" s="6">
        <v>44958</v>
      </c>
      <c r="Y8" s="6">
        <v>44958</v>
      </c>
      <c r="Z8" s="6">
        <v>44958</v>
      </c>
      <c r="AA8" s="6">
        <v>44958</v>
      </c>
      <c r="AB8" s="6">
        <v>44958</v>
      </c>
      <c r="AC8" s="6">
        <v>44958</v>
      </c>
      <c r="AD8" s="6">
        <v>44958</v>
      </c>
      <c r="AE8" s="6">
        <v>44958</v>
      </c>
      <c r="AF8" s="6">
        <v>44958</v>
      </c>
      <c r="AG8" s="6">
        <v>44958</v>
      </c>
      <c r="AH8" s="6">
        <v>44958</v>
      </c>
      <c r="AI8" s="6">
        <v>44958</v>
      </c>
      <c r="AJ8" s="6">
        <v>44958</v>
      </c>
      <c r="AK8" s="6">
        <v>44958</v>
      </c>
      <c r="AL8" s="6">
        <v>44958</v>
      </c>
      <c r="AM8" s="6">
        <v>44958</v>
      </c>
      <c r="AN8" s="6">
        <v>44958</v>
      </c>
      <c r="AO8" s="6">
        <v>44958</v>
      </c>
      <c r="AP8" s="6">
        <v>44958</v>
      </c>
      <c r="AQ8" s="6">
        <v>44958</v>
      </c>
      <c r="AR8" s="6">
        <v>44958</v>
      </c>
      <c r="AS8" s="6">
        <v>44958</v>
      </c>
      <c r="AT8" s="6">
        <v>44958</v>
      </c>
      <c r="AU8" s="6">
        <v>44958</v>
      </c>
      <c r="AV8" s="6">
        <v>44958</v>
      </c>
      <c r="AW8" s="6">
        <v>44958</v>
      </c>
      <c r="AX8" s="6">
        <v>44958</v>
      </c>
      <c r="AY8" s="6">
        <v>44958</v>
      </c>
      <c r="AZ8" s="6">
        <v>44958</v>
      </c>
      <c r="BA8" s="6">
        <v>44958</v>
      </c>
      <c r="BB8" s="6">
        <v>44958</v>
      </c>
      <c r="BC8" s="6">
        <v>44958</v>
      </c>
      <c r="BD8" s="6">
        <v>44958</v>
      </c>
      <c r="BE8" s="6">
        <v>44958</v>
      </c>
      <c r="BF8" s="6">
        <v>44958</v>
      </c>
      <c r="BG8" s="6">
        <v>44958</v>
      </c>
      <c r="BH8" s="6">
        <v>44958</v>
      </c>
      <c r="BI8" s="6">
        <v>44958</v>
      </c>
      <c r="BJ8" s="6">
        <v>44958</v>
      </c>
      <c r="BK8" s="6">
        <v>44958</v>
      </c>
      <c r="BL8" s="6">
        <v>44958</v>
      </c>
      <c r="BM8" s="6">
        <v>44958</v>
      </c>
      <c r="BN8" s="6">
        <v>44958</v>
      </c>
      <c r="BO8" s="6">
        <v>44958</v>
      </c>
      <c r="BP8" s="6">
        <v>44958</v>
      </c>
      <c r="BQ8" s="6">
        <v>44958</v>
      </c>
      <c r="BR8" s="6">
        <v>44958</v>
      </c>
      <c r="BS8" s="6">
        <v>44958</v>
      </c>
      <c r="BT8" s="6">
        <v>44958</v>
      </c>
      <c r="BU8" s="6">
        <v>44958</v>
      </c>
      <c r="BV8" s="6">
        <v>44958</v>
      </c>
      <c r="BW8" s="6">
        <v>44958</v>
      </c>
      <c r="BX8" s="6">
        <v>44958</v>
      </c>
      <c r="BY8" s="6">
        <v>44958</v>
      </c>
      <c r="BZ8" s="6">
        <v>44958</v>
      </c>
      <c r="CA8" s="6">
        <v>44958</v>
      </c>
      <c r="CB8" s="6">
        <v>44958</v>
      </c>
      <c r="CC8" s="6">
        <v>44958</v>
      </c>
      <c r="CD8" s="6">
        <v>44958</v>
      </c>
      <c r="CE8" s="6">
        <v>44958</v>
      </c>
      <c r="CF8" s="6">
        <v>44958</v>
      </c>
      <c r="CG8" s="6">
        <v>44958</v>
      </c>
      <c r="CH8" s="6">
        <v>44958</v>
      </c>
      <c r="CI8" s="6">
        <v>44958</v>
      </c>
      <c r="CJ8" s="6">
        <v>44958</v>
      </c>
      <c r="CK8" s="6">
        <v>44958</v>
      </c>
      <c r="CL8" s="6">
        <v>44958</v>
      </c>
      <c r="CM8" s="6">
        <v>44958</v>
      </c>
      <c r="CN8" s="6">
        <v>44958</v>
      </c>
      <c r="CO8" s="6">
        <v>44958</v>
      </c>
      <c r="CP8" s="6">
        <v>44958</v>
      </c>
      <c r="CQ8" s="6">
        <v>44958</v>
      </c>
      <c r="CR8" s="6">
        <v>44958</v>
      </c>
      <c r="CS8" s="6">
        <v>44958</v>
      </c>
      <c r="CT8" s="6">
        <v>44958</v>
      </c>
      <c r="CU8" s="6">
        <v>44958</v>
      </c>
      <c r="CV8" s="6">
        <v>44958</v>
      </c>
      <c r="CW8" s="6">
        <v>44958</v>
      </c>
      <c r="CX8" s="6">
        <v>44958</v>
      </c>
      <c r="CY8" s="6">
        <v>44958</v>
      </c>
      <c r="CZ8" s="6">
        <v>44958</v>
      </c>
      <c r="DA8" s="6">
        <v>44958</v>
      </c>
      <c r="DB8" s="6">
        <v>44958</v>
      </c>
      <c r="DC8" s="6">
        <v>44958</v>
      </c>
      <c r="DD8" s="6">
        <v>44958</v>
      </c>
      <c r="DE8" s="6">
        <v>44958</v>
      </c>
      <c r="DF8" s="6">
        <v>44958</v>
      </c>
      <c r="DG8" s="6">
        <v>44958</v>
      </c>
      <c r="DH8" s="6">
        <v>44958</v>
      </c>
      <c r="DI8" s="6">
        <v>44958</v>
      </c>
      <c r="DJ8" s="6">
        <v>44958</v>
      </c>
      <c r="DK8" s="6">
        <v>44958</v>
      </c>
      <c r="DL8" s="6">
        <v>44958</v>
      </c>
      <c r="DM8" s="6">
        <v>44958</v>
      </c>
      <c r="DN8" s="6">
        <v>44958</v>
      </c>
      <c r="DO8" s="6">
        <v>44958</v>
      </c>
      <c r="DP8" s="6">
        <v>44958</v>
      </c>
      <c r="DQ8" s="6">
        <v>44958</v>
      </c>
      <c r="DR8" s="6">
        <v>44958</v>
      </c>
      <c r="DS8" s="6">
        <v>44958</v>
      </c>
      <c r="DT8" s="6">
        <v>44958</v>
      </c>
      <c r="DU8" s="6">
        <v>44958</v>
      </c>
      <c r="DV8" s="6">
        <v>44958</v>
      </c>
      <c r="DW8" s="6">
        <v>44958</v>
      </c>
      <c r="DX8" s="6">
        <v>44958</v>
      </c>
      <c r="DY8" s="6">
        <v>44958</v>
      </c>
      <c r="DZ8" s="6">
        <v>44958</v>
      </c>
      <c r="EA8" s="6">
        <v>44958</v>
      </c>
      <c r="EB8" s="6">
        <v>44958</v>
      </c>
      <c r="EC8" s="6">
        <v>44958</v>
      </c>
      <c r="ED8" s="6">
        <v>44958</v>
      </c>
      <c r="EE8" s="6">
        <v>44958</v>
      </c>
      <c r="EF8" s="6">
        <v>44958</v>
      </c>
      <c r="EG8" s="6">
        <v>44958</v>
      </c>
      <c r="EH8" s="6">
        <v>44958</v>
      </c>
      <c r="EI8" s="6">
        <v>44958</v>
      </c>
      <c r="EJ8" s="6">
        <v>44958</v>
      </c>
      <c r="EK8" s="6">
        <v>44958</v>
      </c>
      <c r="EL8" s="6">
        <v>44958</v>
      </c>
      <c r="EM8" s="6">
        <v>44958</v>
      </c>
      <c r="EN8" s="6">
        <v>44958</v>
      </c>
      <c r="EO8" s="6">
        <v>44958</v>
      </c>
      <c r="EP8" s="6">
        <v>44958</v>
      </c>
      <c r="EQ8" s="6">
        <v>44958</v>
      </c>
      <c r="ER8" s="6">
        <v>44958</v>
      </c>
      <c r="ES8" s="6">
        <v>44958</v>
      </c>
      <c r="ET8" s="6">
        <v>44958</v>
      </c>
      <c r="EU8" s="6">
        <v>44958</v>
      </c>
      <c r="EV8" s="6">
        <v>44958</v>
      </c>
      <c r="EW8" s="6">
        <v>44958</v>
      </c>
      <c r="EX8" s="6">
        <v>44958</v>
      </c>
      <c r="EY8" s="6">
        <v>44958</v>
      </c>
      <c r="EZ8" s="6">
        <v>44958</v>
      </c>
      <c r="FA8" s="6">
        <v>44958</v>
      </c>
      <c r="FB8" s="6">
        <v>44958</v>
      </c>
      <c r="FC8" s="6">
        <v>44958</v>
      </c>
      <c r="FD8" s="6">
        <v>44958</v>
      </c>
      <c r="FE8" s="6">
        <v>44958</v>
      </c>
      <c r="FF8" s="6">
        <v>44958</v>
      </c>
      <c r="FG8" s="6">
        <v>44958</v>
      </c>
      <c r="FH8" s="6">
        <v>44958</v>
      </c>
      <c r="FI8" s="6">
        <v>44958</v>
      </c>
      <c r="FJ8" s="6">
        <v>44958</v>
      </c>
      <c r="FK8" s="6">
        <v>44958</v>
      </c>
      <c r="FL8" s="6">
        <v>44958</v>
      </c>
      <c r="FM8" s="6">
        <v>44958</v>
      </c>
      <c r="FN8" s="6">
        <v>44958</v>
      </c>
      <c r="FO8" s="6">
        <v>44958</v>
      </c>
      <c r="FP8" s="6">
        <v>44958</v>
      </c>
      <c r="FQ8" s="6">
        <v>44958</v>
      </c>
      <c r="FR8" s="6">
        <v>44958</v>
      </c>
      <c r="FS8" s="6">
        <v>44958</v>
      </c>
      <c r="FT8" s="6">
        <v>44958</v>
      </c>
      <c r="FU8" s="6">
        <v>44958</v>
      </c>
      <c r="FV8" s="6">
        <v>44958</v>
      </c>
      <c r="FW8" s="6">
        <v>44958</v>
      </c>
      <c r="FX8" s="6">
        <v>44958</v>
      </c>
      <c r="FY8" s="6">
        <v>44958</v>
      </c>
      <c r="FZ8" s="6">
        <v>44958</v>
      </c>
      <c r="GA8" s="6">
        <v>44958</v>
      </c>
      <c r="GB8" s="6">
        <v>44958</v>
      </c>
      <c r="GC8" s="6">
        <v>44958</v>
      </c>
      <c r="GD8" s="6">
        <v>44958</v>
      </c>
      <c r="GE8" s="6">
        <v>44958</v>
      </c>
      <c r="GF8" s="6">
        <v>44958</v>
      </c>
      <c r="GG8" s="6">
        <v>44958</v>
      </c>
      <c r="GH8" s="6">
        <v>44958</v>
      </c>
      <c r="GI8" s="6">
        <v>44958</v>
      </c>
      <c r="GJ8" s="6">
        <v>44958</v>
      </c>
      <c r="GK8" s="6">
        <v>44958</v>
      </c>
      <c r="GL8" s="6">
        <v>44958</v>
      </c>
      <c r="GM8" s="6">
        <v>44958</v>
      </c>
      <c r="GN8" s="6">
        <v>44958</v>
      </c>
      <c r="GO8" s="6">
        <v>44958</v>
      </c>
      <c r="GP8" s="6">
        <v>44958</v>
      </c>
      <c r="GQ8" s="6">
        <v>44958</v>
      </c>
      <c r="GR8" s="6">
        <v>44958</v>
      </c>
      <c r="GS8" s="6">
        <v>44958</v>
      </c>
      <c r="GT8" s="6">
        <v>44958</v>
      </c>
      <c r="GU8" s="6">
        <v>44958</v>
      </c>
      <c r="GV8" s="6">
        <v>44958</v>
      </c>
      <c r="GW8" s="6">
        <v>44958</v>
      </c>
      <c r="GX8" s="6">
        <v>44958</v>
      </c>
      <c r="GY8" s="6">
        <v>44958</v>
      </c>
      <c r="GZ8" s="6">
        <v>44958</v>
      </c>
      <c r="HA8" s="6">
        <v>44958</v>
      </c>
      <c r="HB8" s="6">
        <v>44958</v>
      </c>
      <c r="HC8" s="6">
        <v>44958</v>
      </c>
      <c r="HD8" s="6">
        <v>44958</v>
      </c>
      <c r="HE8" s="6">
        <v>44958</v>
      </c>
      <c r="HF8" s="6">
        <v>44958</v>
      </c>
      <c r="HG8" s="6">
        <v>44958</v>
      </c>
      <c r="HH8" s="6">
        <v>44958</v>
      </c>
      <c r="HI8" s="6">
        <v>44958</v>
      </c>
      <c r="HJ8" s="6">
        <v>44958</v>
      </c>
      <c r="HK8" s="6">
        <v>44958</v>
      </c>
      <c r="HL8" s="6">
        <v>44958</v>
      </c>
      <c r="HM8" s="6">
        <v>44958</v>
      </c>
      <c r="HN8" s="6">
        <v>44958</v>
      </c>
      <c r="HO8" s="6">
        <v>44958</v>
      </c>
      <c r="HP8" s="6">
        <v>44958</v>
      </c>
      <c r="HQ8" s="6">
        <v>44958</v>
      </c>
      <c r="HR8" s="6">
        <v>44958</v>
      </c>
      <c r="HS8" s="6">
        <v>44958</v>
      </c>
      <c r="HT8" s="6">
        <v>44958</v>
      </c>
      <c r="HU8" s="6">
        <v>44958</v>
      </c>
      <c r="HV8" s="6">
        <v>44958</v>
      </c>
      <c r="HW8" s="6">
        <v>44958</v>
      </c>
      <c r="HX8" s="6">
        <v>44958</v>
      </c>
      <c r="HY8" s="6">
        <v>44958</v>
      </c>
      <c r="HZ8" s="6">
        <v>44958</v>
      </c>
      <c r="IA8" s="6">
        <v>44958</v>
      </c>
      <c r="IB8" s="6">
        <v>44958</v>
      </c>
      <c r="IC8" s="6">
        <v>44958</v>
      </c>
      <c r="ID8" s="6">
        <v>44958</v>
      </c>
      <c r="IE8" s="6">
        <v>44958</v>
      </c>
      <c r="IF8" s="6">
        <v>44958</v>
      </c>
      <c r="IG8" s="6">
        <v>44958</v>
      </c>
      <c r="IH8" s="6">
        <v>44958</v>
      </c>
      <c r="II8" s="6">
        <v>44958</v>
      </c>
      <c r="IJ8" s="6">
        <v>44958</v>
      </c>
      <c r="IK8" s="6">
        <v>44958</v>
      </c>
      <c r="IL8" s="6">
        <v>44958</v>
      </c>
      <c r="IM8" s="6">
        <v>44958</v>
      </c>
      <c r="IN8" s="6">
        <v>44958</v>
      </c>
      <c r="IO8" s="6">
        <v>44958</v>
      </c>
      <c r="IP8" s="6">
        <v>44958</v>
      </c>
      <c r="IQ8" s="6">
        <v>44958</v>
      </c>
    </row>
    <row r="9" spans="1:251">
      <c r="A9" s="4" t="s">
        <v>257</v>
      </c>
      <c r="B9" s="1">
        <v>9</v>
      </c>
      <c r="C9" s="1">
        <v>9</v>
      </c>
      <c r="D9" s="1">
        <v>9</v>
      </c>
      <c r="E9" s="1">
        <v>9</v>
      </c>
      <c r="F9" s="1">
        <v>9</v>
      </c>
      <c r="G9" s="1">
        <v>9</v>
      </c>
      <c r="H9" s="1">
        <v>9</v>
      </c>
      <c r="I9" s="1">
        <v>9</v>
      </c>
      <c r="J9" s="1">
        <v>9</v>
      </c>
      <c r="K9" s="1">
        <v>9</v>
      </c>
      <c r="L9" s="1">
        <v>9</v>
      </c>
      <c r="M9" s="1">
        <v>9</v>
      </c>
      <c r="N9" s="1">
        <v>9</v>
      </c>
      <c r="O9" s="1">
        <v>9</v>
      </c>
      <c r="P9" s="1">
        <v>9</v>
      </c>
      <c r="Q9" s="1">
        <v>9</v>
      </c>
      <c r="R9" s="1">
        <v>9</v>
      </c>
      <c r="S9" s="1">
        <v>9</v>
      </c>
      <c r="T9" s="1">
        <v>9</v>
      </c>
      <c r="U9" s="1">
        <v>9</v>
      </c>
      <c r="V9" s="1">
        <v>9</v>
      </c>
      <c r="W9" s="1">
        <v>9</v>
      </c>
      <c r="X9" s="1">
        <v>9</v>
      </c>
      <c r="Y9" s="1">
        <v>9</v>
      </c>
      <c r="Z9" s="1">
        <v>9</v>
      </c>
      <c r="AA9" s="1">
        <v>9</v>
      </c>
      <c r="AB9" s="1">
        <v>9</v>
      </c>
      <c r="AC9" s="1">
        <v>9</v>
      </c>
      <c r="AD9" s="1">
        <v>9</v>
      </c>
      <c r="AE9" s="1">
        <v>9</v>
      </c>
      <c r="AF9" s="1">
        <v>9</v>
      </c>
      <c r="AG9" s="1">
        <v>9</v>
      </c>
      <c r="AH9" s="1">
        <v>9</v>
      </c>
      <c r="AI9" s="1">
        <v>9</v>
      </c>
      <c r="AJ9" s="1">
        <v>9</v>
      </c>
      <c r="AK9" s="1">
        <v>9</v>
      </c>
      <c r="AL9" s="1">
        <v>9</v>
      </c>
      <c r="AM9" s="1">
        <v>9</v>
      </c>
      <c r="AN9" s="1">
        <v>9</v>
      </c>
      <c r="AO9" s="1">
        <v>9</v>
      </c>
      <c r="AP9" s="1">
        <v>9</v>
      </c>
      <c r="AQ9" s="1">
        <v>9</v>
      </c>
      <c r="AR9" s="1">
        <v>9</v>
      </c>
      <c r="AS9" s="1">
        <v>9</v>
      </c>
      <c r="AT9" s="1">
        <v>9</v>
      </c>
      <c r="AU9" s="1">
        <v>9</v>
      </c>
      <c r="AV9" s="1">
        <v>9</v>
      </c>
      <c r="AW9" s="1">
        <v>9</v>
      </c>
      <c r="AX9" s="1">
        <v>9</v>
      </c>
      <c r="AY9" s="1">
        <v>9</v>
      </c>
      <c r="AZ9" s="1">
        <v>9</v>
      </c>
      <c r="BA9" s="1">
        <v>9</v>
      </c>
      <c r="BB9" s="1">
        <v>9</v>
      </c>
      <c r="BC9" s="1">
        <v>9</v>
      </c>
      <c r="BD9" s="1">
        <v>9</v>
      </c>
      <c r="BE9" s="1">
        <v>9</v>
      </c>
      <c r="BF9" s="1">
        <v>9</v>
      </c>
      <c r="BG9" s="1">
        <v>9</v>
      </c>
      <c r="BH9" s="1">
        <v>9</v>
      </c>
      <c r="BI9" s="1">
        <v>9</v>
      </c>
      <c r="BJ9" s="1">
        <v>9</v>
      </c>
      <c r="BK9" s="1">
        <v>9</v>
      </c>
      <c r="BL9" s="1">
        <v>9</v>
      </c>
      <c r="BM9" s="1">
        <v>9</v>
      </c>
      <c r="BN9" s="1">
        <v>9</v>
      </c>
      <c r="BO9" s="1">
        <v>9</v>
      </c>
      <c r="BP9" s="1">
        <v>9</v>
      </c>
      <c r="BQ9" s="1">
        <v>9</v>
      </c>
      <c r="BR9" s="1">
        <v>9</v>
      </c>
      <c r="BS9" s="1">
        <v>9</v>
      </c>
      <c r="BT9" s="1">
        <v>9</v>
      </c>
      <c r="BU9" s="1">
        <v>9</v>
      </c>
      <c r="BV9" s="1">
        <v>9</v>
      </c>
      <c r="BW9" s="1">
        <v>9</v>
      </c>
      <c r="BX9" s="1">
        <v>9</v>
      </c>
      <c r="BY9" s="1">
        <v>9</v>
      </c>
      <c r="BZ9" s="1">
        <v>9</v>
      </c>
      <c r="CA9" s="1">
        <v>9</v>
      </c>
      <c r="CB9" s="1">
        <v>9</v>
      </c>
      <c r="CC9" s="1">
        <v>9</v>
      </c>
      <c r="CD9" s="1">
        <v>9</v>
      </c>
      <c r="CE9" s="1">
        <v>9</v>
      </c>
      <c r="CF9" s="1">
        <v>9</v>
      </c>
      <c r="CG9" s="1">
        <v>9</v>
      </c>
      <c r="CH9" s="1">
        <v>9</v>
      </c>
      <c r="CI9" s="1">
        <v>9</v>
      </c>
      <c r="CJ9" s="1">
        <v>9</v>
      </c>
      <c r="CK9" s="1">
        <v>9</v>
      </c>
      <c r="CL9" s="1">
        <v>9</v>
      </c>
      <c r="CM9" s="1">
        <v>9</v>
      </c>
      <c r="CN9" s="1">
        <v>9</v>
      </c>
      <c r="CO9" s="1">
        <v>9</v>
      </c>
      <c r="CP9" s="1">
        <v>9</v>
      </c>
      <c r="CQ9" s="1">
        <v>9</v>
      </c>
      <c r="CR9" s="1">
        <v>9</v>
      </c>
      <c r="CS9" s="1">
        <v>9</v>
      </c>
      <c r="CT9" s="1">
        <v>9</v>
      </c>
      <c r="CU9" s="1">
        <v>9</v>
      </c>
      <c r="CV9" s="1">
        <v>9</v>
      </c>
      <c r="CW9" s="1">
        <v>9</v>
      </c>
      <c r="CX9" s="1">
        <v>9</v>
      </c>
      <c r="CY9" s="1">
        <v>9</v>
      </c>
      <c r="CZ9" s="1">
        <v>9</v>
      </c>
      <c r="DA9" s="1">
        <v>9</v>
      </c>
      <c r="DB9" s="1">
        <v>9</v>
      </c>
      <c r="DC9" s="1">
        <v>9</v>
      </c>
      <c r="DD9" s="1">
        <v>9</v>
      </c>
      <c r="DE9" s="1">
        <v>9</v>
      </c>
      <c r="DF9" s="1">
        <v>9</v>
      </c>
      <c r="DG9" s="1">
        <v>9</v>
      </c>
      <c r="DH9" s="1">
        <v>9</v>
      </c>
      <c r="DI9" s="1">
        <v>9</v>
      </c>
      <c r="DJ9" s="1">
        <v>9</v>
      </c>
      <c r="DK9" s="1">
        <v>9</v>
      </c>
      <c r="DL9" s="1">
        <v>9</v>
      </c>
      <c r="DM9" s="1">
        <v>9</v>
      </c>
      <c r="DN9" s="1">
        <v>9</v>
      </c>
      <c r="DO9" s="1">
        <v>9</v>
      </c>
      <c r="DP9" s="1">
        <v>9</v>
      </c>
      <c r="DQ9" s="1">
        <v>9</v>
      </c>
      <c r="DR9" s="1">
        <v>9</v>
      </c>
      <c r="DS9" s="1">
        <v>9</v>
      </c>
      <c r="DT9" s="1">
        <v>9</v>
      </c>
      <c r="DU9" s="1">
        <v>9</v>
      </c>
      <c r="DV9" s="1">
        <v>9</v>
      </c>
      <c r="DW9" s="1">
        <v>9</v>
      </c>
      <c r="DX9" s="1">
        <v>9</v>
      </c>
      <c r="DY9" s="1">
        <v>9</v>
      </c>
      <c r="DZ9" s="1">
        <v>9</v>
      </c>
      <c r="EA9" s="1">
        <v>9</v>
      </c>
      <c r="EB9" s="1">
        <v>9</v>
      </c>
      <c r="EC9" s="1">
        <v>9</v>
      </c>
      <c r="ED9" s="1">
        <v>9</v>
      </c>
      <c r="EE9" s="1">
        <v>9</v>
      </c>
      <c r="EF9" s="1">
        <v>9</v>
      </c>
      <c r="EG9" s="1">
        <v>9</v>
      </c>
      <c r="EH9" s="1">
        <v>9</v>
      </c>
      <c r="EI9" s="1">
        <v>9</v>
      </c>
      <c r="EJ9" s="1">
        <v>9</v>
      </c>
      <c r="EK9" s="1">
        <v>9</v>
      </c>
      <c r="EL9" s="1">
        <v>9</v>
      </c>
      <c r="EM9" s="1">
        <v>9</v>
      </c>
      <c r="EN9" s="1">
        <v>9</v>
      </c>
      <c r="EO9" s="1">
        <v>9</v>
      </c>
      <c r="EP9" s="1">
        <v>9</v>
      </c>
      <c r="EQ9" s="1">
        <v>9</v>
      </c>
      <c r="ER9" s="1">
        <v>9</v>
      </c>
      <c r="ES9" s="1">
        <v>9</v>
      </c>
      <c r="ET9" s="1">
        <v>9</v>
      </c>
      <c r="EU9" s="1">
        <v>9</v>
      </c>
      <c r="EV9" s="1">
        <v>9</v>
      </c>
      <c r="EW9" s="1">
        <v>9</v>
      </c>
      <c r="EX9" s="1">
        <v>9</v>
      </c>
      <c r="EY9" s="1">
        <v>9</v>
      </c>
      <c r="EZ9" s="1">
        <v>9</v>
      </c>
      <c r="FA9" s="1">
        <v>9</v>
      </c>
      <c r="FB9" s="1">
        <v>9</v>
      </c>
      <c r="FC9" s="1">
        <v>9</v>
      </c>
      <c r="FD9" s="1">
        <v>9</v>
      </c>
      <c r="FE9" s="1">
        <v>9</v>
      </c>
      <c r="FF9" s="1">
        <v>9</v>
      </c>
      <c r="FG9" s="1">
        <v>9</v>
      </c>
      <c r="FH9" s="1">
        <v>9</v>
      </c>
      <c r="FI9" s="1">
        <v>9</v>
      </c>
      <c r="FJ9" s="1">
        <v>9</v>
      </c>
      <c r="FK9" s="1">
        <v>9</v>
      </c>
      <c r="FL9" s="1">
        <v>9</v>
      </c>
      <c r="FM9" s="1">
        <v>9</v>
      </c>
      <c r="FN9" s="1">
        <v>9</v>
      </c>
      <c r="FO9" s="1">
        <v>9</v>
      </c>
      <c r="FP9" s="1">
        <v>9</v>
      </c>
      <c r="FQ9" s="1">
        <v>9</v>
      </c>
      <c r="FR9" s="1">
        <v>9</v>
      </c>
      <c r="FS9" s="1">
        <v>9</v>
      </c>
      <c r="FT9" s="1">
        <v>9</v>
      </c>
      <c r="FU9" s="1">
        <v>9</v>
      </c>
      <c r="FV9" s="1">
        <v>9</v>
      </c>
      <c r="FW9" s="1">
        <v>9</v>
      </c>
      <c r="FX9" s="1">
        <v>9</v>
      </c>
      <c r="FY9" s="1">
        <v>9</v>
      </c>
      <c r="FZ9" s="1">
        <v>9</v>
      </c>
      <c r="GA9" s="1">
        <v>9</v>
      </c>
      <c r="GB9" s="1">
        <v>9</v>
      </c>
      <c r="GC9" s="1">
        <v>9</v>
      </c>
      <c r="GD9" s="1">
        <v>9</v>
      </c>
      <c r="GE9" s="1">
        <v>9</v>
      </c>
      <c r="GF9" s="1">
        <v>9</v>
      </c>
      <c r="GG9" s="1">
        <v>9</v>
      </c>
      <c r="GH9" s="1">
        <v>9</v>
      </c>
      <c r="GI9" s="1">
        <v>9</v>
      </c>
      <c r="GJ9" s="1">
        <v>9</v>
      </c>
      <c r="GK9" s="1">
        <v>9</v>
      </c>
      <c r="GL9" s="1">
        <v>9</v>
      </c>
      <c r="GM9" s="1">
        <v>9</v>
      </c>
      <c r="GN9" s="1">
        <v>9</v>
      </c>
      <c r="GO9" s="1">
        <v>9</v>
      </c>
      <c r="GP9" s="1">
        <v>9</v>
      </c>
      <c r="GQ9" s="1">
        <v>9</v>
      </c>
      <c r="GR9" s="1">
        <v>9</v>
      </c>
      <c r="GS9" s="1">
        <v>9</v>
      </c>
      <c r="GT9" s="1">
        <v>9</v>
      </c>
      <c r="GU9" s="1">
        <v>9</v>
      </c>
      <c r="GV9" s="1">
        <v>9</v>
      </c>
      <c r="GW9" s="1">
        <v>9</v>
      </c>
      <c r="GX9" s="1">
        <v>9</v>
      </c>
      <c r="GY9" s="1">
        <v>9</v>
      </c>
      <c r="GZ9" s="1">
        <v>9</v>
      </c>
      <c r="HA9" s="1">
        <v>9</v>
      </c>
      <c r="HB9" s="1">
        <v>9</v>
      </c>
      <c r="HC9" s="1">
        <v>9</v>
      </c>
      <c r="HD9" s="1">
        <v>9</v>
      </c>
      <c r="HE9" s="1">
        <v>9</v>
      </c>
      <c r="HF9" s="1">
        <v>9</v>
      </c>
      <c r="HG9" s="1">
        <v>9</v>
      </c>
      <c r="HH9" s="1">
        <v>9</v>
      </c>
      <c r="HI9" s="1">
        <v>9</v>
      </c>
      <c r="HJ9" s="1">
        <v>9</v>
      </c>
      <c r="HK9" s="1">
        <v>9</v>
      </c>
      <c r="HL9" s="1">
        <v>9</v>
      </c>
      <c r="HM9" s="1">
        <v>9</v>
      </c>
      <c r="HN9" s="1">
        <v>9</v>
      </c>
      <c r="HO9" s="1">
        <v>9</v>
      </c>
      <c r="HP9" s="1">
        <v>9</v>
      </c>
      <c r="HQ9" s="1">
        <v>9</v>
      </c>
      <c r="HR9" s="1">
        <v>9</v>
      </c>
      <c r="HS9" s="1">
        <v>9</v>
      </c>
      <c r="HT9" s="1">
        <v>9</v>
      </c>
      <c r="HU9" s="1">
        <v>9</v>
      </c>
      <c r="HV9" s="1">
        <v>9</v>
      </c>
      <c r="HW9" s="1">
        <v>9</v>
      </c>
      <c r="HX9" s="1">
        <v>9</v>
      </c>
      <c r="HY9" s="1">
        <v>9</v>
      </c>
      <c r="HZ9" s="1">
        <v>9</v>
      </c>
      <c r="IA9" s="1">
        <v>9</v>
      </c>
      <c r="IB9" s="1">
        <v>9</v>
      </c>
      <c r="IC9" s="1">
        <v>9</v>
      </c>
      <c r="ID9" s="1">
        <v>9</v>
      </c>
      <c r="IE9" s="1">
        <v>9</v>
      </c>
      <c r="IF9" s="1">
        <v>9</v>
      </c>
      <c r="IG9" s="1">
        <v>9</v>
      </c>
      <c r="IH9" s="1">
        <v>9</v>
      </c>
      <c r="II9" s="1">
        <v>9</v>
      </c>
      <c r="IJ9" s="1">
        <v>9</v>
      </c>
      <c r="IK9" s="1">
        <v>9</v>
      </c>
      <c r="IL9" s="1">
        <v>9</v>
      </c>
      <c r="IM9" s="1">
        <v>9</v>
      </c>
      <c r="IN9" s="1">
        <v>9</v>
      </c>
      <c r="IO9" s="1">
        <v>9</v>
      </c>
      <c r="IP9" s="1">
        <v>9</v>
      </c>
      <c r="IQ9" s="1">
        <v>9</v>
      </c>
    </row>
    <row r="10" spans="1:251">
      <c r="A10" s="4" t="s">
        <v>258</v>
      </c>
      <c r="B10" s="8" t="s">
        <v>2262</v>
      </c>
      <c r="C10" s="8" t="s">
        <v>2263</v>
      </c>
      <c r="D10" s="8" t="s">
        <v>2264</v>
      </c>
      <c r="E10" s="8" t="s">
        <v>2265</v>
      </c>
      <c r="F10" s="8" t="s">
        <v>2266</v>
      </c>
      <c r="G10" s="8" t="s">
        <v>2267</v>
      </c>
      <c r="H10" s="8" t="s">
        <v>2268</v>
      </c>
      <c r="I10" s="8" t="s">
        <v>2269</v>
      </c>
      <c r="J10" s="8" t="s">
        <v>2270</v>
      </c>
      <c r="K10" s="8" t="s">
        <v>2271</v>
      </c>
      <c r="L10" s="8" t="s">
        <v>2272</v>
      </c>
      <c r="M10" s="8" t="s">
        <v>2273</v>
      </c>
      <c r="N10" s="8" t="s">
        <v>2274</v>
      </c>
      <c r="O10" s="8" t="s">
        <v>2275</v>
      </c>
      <c r="P10" s="8" t="s">
        <v>2276</v>
      </c>
      <c r="Q10" s="8" t="s">
        <v>2277</v>
      </c>
      <c r="R10" s="8" t="s">
        <v>2278</v>
      </c>
      <c r="S10" s="8" t="s">
        <v>2279</v>
      </c>
      <c r="T10" s="8" t="s">
        <v>2280</v>
      </c>
      <c r="U10" s="8" t="s">
        <v>2281</v>
      </c>
      <c r="V10" s="8" t="s">
        <v>2282</v>
      </c>
      <c r="W10" s="8" t="s">
        <v>2283</v>
      </c>
      <c r="X10" s="8" t="s">
        <v>2284</v>
      </c>
      <c r="Y10" s="8" t="s">
        <v>2285</v>
      </c>
      <c r="Z10" s="8" t="s">
        <v>2286</v>
      </c>
      <c r="AA10" s="8" t="s">
        <v>2287</v>
      </c>
      <c r="AB10" s="8" t="s">
        <v>2288</v>
      </c>
      <c r="AC10" s="8" t="s">
        <v>2289</v>
      </c>
      <c r="AD10" s="8" t="s">
        <v>2290</v>
      </c>
      <c r="AE10" s="8" t="s">
        <v>2291</v>
      </c>
      <c r="AF10" s="8" t="s">
        <v>2292</v>
      </c>
      <c r="AG10" s="8" t="s">
        <v>2293</v>
      </c>
      <c r="AH10" s="8" t="s">
        <v>2294</v>
      </c>
      <c r="AI10" s="8" t="s">
        <v>2295</v>
      </c>
      <c r="AJ10" s="8" t="s">
        <v>2296</v>
      </c>
      <c r="AK10" s="8" t="s">
        <v>2297</v>
      </c>
      <c r="AL10" s="8" t="s">
        <v>2298</v>
      </c>
      <c r="AM10" s="8" t="s">
        <v>2299</v>
      </c>
      <c r="AN10" s="8" t="s">
        <v>2300</v>
      </c>
      <c r="AO10" s="8" t="s">
        <v>2301</v>
      </c>
      <c r="AP10" s="8" t="s">
        <v>2302</v>
      </c>
      <c r="AQ10" s="8" t="s">
        <v>2303</v>
      </c>
      <c r="AR10" s="8" t="s">
        <v>2304</v>
      </c>
      <c r="AS10" s="8" t="s">
        <v>2305</v>
      </c>
      <c r="AT10" s="8" t="s">
        <v>2306</v>
      </c>
      <c r="AU10" s="8" t="s">
        <v>2307</v>
      </c>
      <c r="AV10" s="8" t="s">
        <v>2308</v>
      </c>
      <c r="AW10" s="8" t="s">
        <v>2309</v>
      </c>
      <c r="AX10" s="8" t="s">
        <v>2310</v>
      </c>
      <c r="AY10" s="8" t="s">
        <v>2311</v>
      </c>
      <c r="AZ10" s="8" t="s">
        <v>2312</v>
      </c>
      <c r="BA10" s="8" t="s">
        <v>2313</v>
      </c>
      <c r="BB10" s="8" t="s">
        <v>2314</v>
      </c>
      <c r="BC10" s="8" t="s">
        <v>2315</v>
      </c>
      <c r="BD10" s="8" t="s">
        <v>2316</v>
      </c>
      <c r="BE10" s="8" t="s">
        <v>2317</v>
      </c>
      <c r="BF10" s="8" t="s">
        <v>2318</v>
      </c>
      <c r="BG10" s="8" t="s">
        <v>2319</v>
      </c>
      <c r="BH10" s="8" t="s">
        <v>2320</v>
      </c>
      <c r="BI10" s="8" t="s">
        <v>2321</v>
      </c>
      <c r="BJ10" s="8" t="s">
        <v>2322</v>
      </c>
      <c r="BK10" s="8" t="s">
        <v>2323</v>
      </c>
      <c r="BL10" s="8" t="s">
        <v>2324</v>
      </c>
      <c r="BM10" s="8" t="s">
        <v>2325</v>
      </c>
      <c r="BN10" s="8" t="s">
        <v>2326</v>
      </c>
      <c r="BO10" s="8" t="s">
        <v>2327</v>
      </c>
      <c r="BP10" s="8" t="s">
        <v>2328</v>
      </c>
      <c r="BQ10" s="8" t="s">
        <v>2329</v>
      </c>
      <c r="BR10" s="8" t="s">
        <v>2330</v>
      </c>
      <c r="BS10" s="8" t="s">
        <v>2331</v>
      </c>
      <c r="BT10" s="8" t="s">
        <v>2332</v>
      </c>
      <c r="BU10" s="8" t="s">
        <v>2333</v>
      </c>
      <c r="BV10" s="8" t="s">
        <v>2334</v>
      </c>
      <c r="BW10" s="8" t="s">
        <v>2335</v>
      </c>
      <c r="BX10" s="8" t="s">
        <v>2336</v>
      </c>
      <c r="BY10" s="8" t="s">
        <v>2337</v>
      </c>
      <c r="BZ10" s="8" t="s">
        <v>2338</v>
      </c>
      <c r="CA10" s="8" t="s">
        <v>2339</v>
      </c>
      <c r="CB10" s="8" t="s">
        <v>2340</v>
      </c>
      <c r="CC10" s="8" t="s">
        <v>2341</v>
      </c>
      <c r="CD10" s="8" t="s">
        <v>2342</v>
      </c>
      <c r="CE10" s="8" t="s">
        <v>2343</v>
      </c>
      <c r="CF10" s="8" t="s">
        <v>2344</v>
      </c>
      <c r="CG10" s="8" t="s">
        <v>2345</v>
      </c>
      <c r="CH10" s="8" t="s">
        <v>2346</v>
      </c>
      <c r="CI10" s="8" t="s">
        <v>2347</v>
      </c>
      <c r="CJ10" s="8" t="s">
        <v>2348</v>
      </c>
      <c r="CK10" s="8" t="s">
        <v>2349</v>
      </c>
      <c r="CL10" s="8" t="s">
        <v>2350</v>
      </c>
      <c r="CM10" s="8" t="s">
        <v>2351</v>
      </c>
      <c r="CN10" s="8" t="s">
        <v>2352</v>
      </c>
      <c r="CO10" s="8" t="s">
        <v>2353</v>
      </c>
      <c r="CP10" s="8" t="s">
        <v>2354</v>
      </c>
      <c r="CQ10" s="8" t="s">
        <v>2355</v>
      </c>
      <c r="CR10" s="8" t="s">
        <v>2356</v>
      </c>
      <c r="CS10" s="8" t="s">
        <v>2357</v>
      </c>
      <c r="CT10" s="8" t="s">
        <v>2358</v>
      </c>
      <c r="CU10" s="8" t="s">
        <v>2359</v>
      </c>
      <c r="CV10" s="8" t="s">
        <v>2360</v>
      </c>
      <c r="CW10" s="8" t="s">
        <v>2361</v>
      </c>
      <c r="CX10" s="8" t="s">
        <v>2362</v>
      </c>
      <c r="CY10" s="8" t="s">
        <v>2363</v>
      </c>
      <c r="CZ10" s="8" t="s">
        <v>2364</v>
      </c>
      <c r="DA10" s="8" t="s">
        <v>2365</v>
      </c>
      <c r="DB10" s="8" t="s">
        <v>2366</v>
      </c>
      <c r="DC10" s="8" t="s">
        <v>2367</v>
      </c>
      <c r="DD10" s="8" t="s">
        <v>2368</v>
      </c>
      <c r="DE10" s="8" t="s">
        <v>2369</v>
      </c>
      <c r="DF10" s="8" t="s">
        <v>2370</v>
      </c>
      <c r="DG10" s="8" t="s">
        <v>2371</v>
      </c>
      <c r="DH10" s="8" t="s">
        <v>2372</v>
      </c>
      <c r="DI10" s="8" t="s">
        <v>2373</v>
      </c>
      <c r="DJ10" s="8" t="s">
        <v>2374</v>
      </c>
      <c r="DK10" s="8" t="s">
        <v>2375</v>
      </c>
      <c r="DL10" s="8" t="s">
        <v>2376</v>
      </c>
      <c r="DM10" s="8" t="s">
        <v>2377</v>
      </c>
      <c r="DN10" s="8" t="s">
        <v>2378</v>
      </c>
      <c r="DO10" s="8" t="s">
        <v>2379</v>
      </c>
      <c r="DP10" s="8" t="s">
        <v>2380</v>
      </c>
      <c r="DQ10" s="8" t="s">
        <v>2381</v>
      </c>
      <c r="DR10" s="8" t="s">
        <v>2382</v>
      </c>
      <c r="DS10" s="8" t="s">
        <v>2383</v>
      </c>
      <c r="DT10" s="8" t="s">
        <v>2384</v>
      </c>
      <c r="DU10" s="8" t="s">
        <v>2385</v>
      </c>
      <c r="DV10" s="8" t="s">
        <v>2386</v>
      </c>
      <c r="DW10" s="8" t="s">
        <v>2387</v>
      </c>
      <c r="DX10" s="8" t="s">
        <v>2388</v>
      </c>
      <c r="DY10" s="8" t="s">
        <v>2389</v>
      </c>
      <c r="DZ10" s="8" t="s">
        <v>2390</v>
      </c>
      <c r="EA10" s="8" t="s">
        <v>2391</v>
      </c>
      <c r="EB10" s="8" t="s">
        <v>2392</v>
      </c>
      <c r="EC10" s="8" t="s">
        <v>2393</v>
      </c>
      <c r="ED10" s="8" t="s">
        <v>2394</v>
      </c>
      <c r="EE10" s="8" t="s">
        <v>2395</v>
      </c>
      <c r="EF10" s="8" t="s">
        <v>2396</v>
      </c>
      <c r="EG10" s="8" t="s">
        <v>2397</v>
      </c>
      <c r="EH10" s="8" t="s">
        <v>2398</v>
      </c>
      <c r="EI10" s="8" t="s">
        <v>2399</v>
      </c>
      <c r="EJ10" s="8" t="s">
        <v>2400</v>
      </c>
      <c r="EK10" s="8" t="s">
        <v>2401</v>
      </c>
      <c r="EL10" s="8" t="s">
        <v>2402</v>
      </c>
      <c r="EM10" s="8" t="s">
        <v>2403</v>
      </c>
      <c r="EN10" s="8" t="s">
        <v>2404</v>
      </c>
      <c r="EO10" s="8" t="s">
        <v>2405</v>
      </c>
      <c r="EP10" s="8" t="s">
        <v>2406</v>
      </c>
      <c r="EQ10" s="8" t="s">
        <v>2407</v>
      </c>
      <c r="ER10" s="8" t="s">
        <v>2408</v>
      </c>
      <c r="ES10" s="8" t="s">
        <v>2409</v>
      </c>
      <c r="ET10" s="8" t="s">
        <v>2410</v>
      </c>
      <c r="EU10" s="8" t="s">
        <v>2411</v>
      </c>
      <c r="EV10" s="8" t="s">
        <v>2412</v>
      </c>
      <c r="EW10" s="8" t="s">
        <v>2413</v>
      </c>
      <c r="EX10" s="8" t="s">
        <v>2414</v>
      </c>
      <c r="EY10" s="8" t="s">
        <v>2415</v>
      </c>
      <c r="EZ10" s="8" t="s">
        <v>2416</v>
      </c>
      <c r="FA10" s="8" t="s">
        <v>2417</v>
      </c>
      <c r="FB10" s="8" t="s">
        <v>2418</v>
      </c>
      <c r="FC10" s="8" t="s">
        <v>2419</v>
      </c>
      <c r="FD10" s="8" t="s">
        <v>2420</v>
      </c>
      <c r="FE10" s="8" t="s">
        <v>2421</v>
      </c>
      <c r="FF10" s="8" t="s">
        <v>2422</v>
      </c>
      <c r="FG10" s="8" t="s">
        <v>2423</v>
      </c>
      <c r="FH10" s="8" t="s">
        <v>2424</v>
      </c>
      <c r="FI10" s="8" t="s">
        <v>2425</v>
      </c>
      <c r="FJ10" s="8" t="s">
        <v>2426</v>
      </c>
      <c r="FK10" s="8" t="s">
        <v>2427</v>
      </c>
      <c r="FL10" s="8" t="s">
        <v>2428</v>
      </c>
      <c r="FM10" s="8" t="s">
        <v>2429</v>
      </c>
      <c r="FN10" s="8" t="s">
        <v>2430</v>
      </c>
      <c r="FO10" s="8" t="s">
        <v>2431</v>
      </c>
      <c r="FP10" s="8" t="s">
        <v>2432</v>
      </c>
      <c r="FQ10" s="8" t="s">
        <v>2433</v>
      </c>
      <c r="FR10" s="8" t="s">
        <v>2434</v>
      </c>
      <c r="FS10" s="8" t="s">
        <v>2435</v>
      </c>
      <c r="FT10" s="8" t="s">
        <v>2436</v>
      </c>
      <c r="FU10" s="8" t="s">
        <v>2437</v>
      </c>
      <c r="FV10" s="8" t="s">
        <v>2438</v>
      </c>
      <c r="FW10" s="8" t="s">
        <v>2439</v>
      </c>
      <c r="FX10" s="8" t="s">
        <v>2440</v>
      </c>
      <c r="FY10" s="8" t="s">
        <v>2441</v>
      </c>
      <c r="FZ10" s="8" t="s">
        <v>2442</v>
      </c>
      <c r="GA10" s="8" t="s">
        <v>2443</v>
      </c>
      <c r="GB10" s="8" t="s">
        <v>2444</v>
      </c>
      <c r="GC10" s="8" t="s">
        <v>2445</v>
      </c>
      <c r="GD10" s="8" t="s">
        <v>2446</v>
      </c>
      <c r="GE10" s="8" t="s">
        <v>2447</v>
      </c>
      <c r="GF10" s="8" t="s">
        <v>2448</v>
      </c>
      <c r="GG10" s="8" t="s">
        <v>2449</v>
      </c>
      <c r="GH10" s="8" t="s">
        <v>2450</v>
      </c>
      <c r="GI10" s="8" t="s">
        <v>2451</v>
      </c>
      <c r="GJ10" s="8" t="s">
        <v>2452</v>
      </c>
      <c r="GK10" s="8" t="s">
        <v>2453</v>
      </c>
      <c r="GL10" s="8" t="s">
        <v>2454</v>
      </c>
      <c r="GM10" s="8" t="s">
        <v>2455</v>
      </c>
      <c r="GN10" s="8" t="s">
        <v>2456</v>
      </c>
      <c r="GO10" s="8" t="s">
        <v>2457</v>
      </c>
      <c r="GP10" s="8" t="s">
        <v>2458</v>
      </c>
      <c r="GQ10" s="8" t="s">
        <v>2459</v>
      </c>
      <c r="GR10" s="8" t="s">
        <v>2460</v>
      </c>
      <c r="GS10" s="8" t="s">
        <v>2461</v>
      </c>
      <c r="GT10" s="8" t="s">
        <v>2462</v>
      </c>
      <c r="GU10" s="8" t="s">
        <v>2463</v>
      </c>
      <c r="GV10" s="8" t="s">
        <v>2464</v>
      </c>
      <c r="GW10" s="8" t="s">
        <v>2465</v>
      </c>
      <c r="GX10" s="8" t="s">
        <v>2466</v>
      </c>
      <c r="GY10" s="8" t="s">
        <v>2467</v>
      </c>
      <c r="GZ10" s="8" t="s">
        <v>2468</v>
      </c>
      <c r="HA10" s="8" t="s">
        <v>2469</v>
      </c>
      <c r="HB10" s="8" t="s">
        <v>2470</v>
      </c>
      <c r="HC10" s="8" t="s">
        <v>2471</v>
      </c>
      <c r="HD10" s="8" t="s">
        <v>2472</v>
      </c>
      <c r="HE10" s="8" t="s">
        <v>2473</v>
      </c>
      <c r="HF10" s="8" t="s">
        <v>2474</v>
      </c>
      <c r="HG10" s="8" t="s">
        <v>2475</v>
      </c>
      <c r="HH10" s="8" t="s">
        <v>2476</v>
      </c>
      <c r="HI10" s="8" t="s">
        <v>2477</v>
      </c>
      <c r="HJ10" s="8" t="s">
        <v>2478</v>
      </c>
      <c r="HK10" s="8" t="s">
        <v>2479</v>
      </c>
      <c r="HL10" s="8" t="s">
        <v>2480</v>
      </c>
      <c r="HM10" s="8" t="s">
        <v>2481</v>
      </c>
      <c r="HN10" s="8" t="s">
        <v>2482</v>
      </c>
      <c r="HO10" s="8" t="s">
        <v>2483</v>
      </c>
      <c r="HP10" s="8" t="s">
        <v>2484</v>
      </c>
      <c r="HQ10" s="8" t="s">
        <v>2485</v>
      </c>
      <c r="HR10" s="8" t="s">
        <v>2486</v>
      </c>
      <c r="HS10" s="8" t="s">
        <v>2487</v>
      </c>
      <c r="HT10" s="8" t="s">
        <v>2488</v>
      </c>
      <c r="HU10" s="8" t="s">
        <v>2489</v>
      </c>
      <c r="HV10" s="8" t="s">
        <v>2490</v>
      </c>
      <c r="HW10" s="8" t="s">
        <v>2491</v>
      </c>
      <c r="HX10" s="8" t="s">
        <v>2492</v>
      </c>
      <c r="HY10" s="8" t="s">
        <v>2493</v>
      </c>
      <c r="HZ10" s="8" t="s">
        <v>2494</v>
      </c>
      <c r="IA10" s="8" t="s">
        <v>2495</v>
      </c>
      <c r="IB10" s="8" t="s">
        <v>2496</v>
      </c>
      <c r="IC10" s="8" t="s">
        <v>2497</v>
      </c>
      <c r="ID10" s="8" t="s">
        <v>2498</v>
      </c>
      <c r="IE10" s="8" t="s">
        <v>2499</v>
      </c>
      <c r="IF10" s="8" t="s">
        <v>2500</v>
      </c>
      <c r="IG10" s="8" t="s">
        <v>2501</v>
      </c>
      <c r="IH10" s="8" t="s">
        <v>2502</v>
      </c>
      <c r="II10" s="8" t="s">
        <v>2503</v>
      </c>
      <c r="IJ10" s="8" t="s">
        <v>2504</v>
      </c>
      <c r="IK10" s="8" t="s">
        <v>2505</v>
      </c>
      <c r="IL10" s="8" t="s">
        <v>2506</v>
      </c>
      <c r="IM10" s="8" t="s">
        <v>2507</v>
      </c>
      <c r="IN10" s="8" t="s">
        <v>2508</v>
      </c>
      <c r="IO10" s="8" t="s">
        <v>2509</v>
      </c>
      <c r="IP10" s="8" t="s">
        <v>2510</v>
      </c>
      <c r="IQ10" s="8" t="s">
        <v>2511</v>
      </c>
    </row>
    <row r="11" spans="1:251">
      <c r="A11" s="10">
        <v>42036</v>
      </c>
      <c r="B11" s="9">
        <v>31.234000000000002</v>
      </c>
      <c r="C11" s="9">
        <v>27.661000000000001</v>
      </c>
      <c r="D11" s="9">
        <v>514.66399999999999</v>
      </c>
      <c r="E11" s="9">
        <v>215.19200000000001</v>
      </c>
      <c r="F11" s="9">
        <v>299.47199999999998</v>
      </c>
      <c r="G11" s="9">
        <v>95.155000000000001</v>
      </c>
      <c r="H11" s="9">
        <v>34.207000000000001</v>
      </c>
      <c r="I11" s="9">
        <v>60.948999999999998</v>
      </c>
      <c r="J11" s="9">
        <v>20.934999999999999</v>
      </c>
      <c r="K11" s="9">
        <v>10.343</v>
      </c>
      <c r="L11" s="9">
        <v>10.593</v>
      </c>
      <c r="M11" s="9">
        <v>80.114999999999995</v>
      </c>
      <c r="N11" s="9">
        <v>28.178999999999998</v>
      </c>
      <c r="O11" s="9">
        <v>51.936</v>
      </c>
      <c r="P11" s="9">
        <v>13.24</v>
      </c>
      <c r="Q11" s="9">
        <v>2.9119999999999999</v>
      </c>
      <c r="R11" s="9">
        <v>10.327</v>
      </c>
      <c r="S11" s="9">
        <v>64.837999999999994</v>
      </c>
      <c r="T11" s="9">
        <v>24.099</v>
      </c>
      <c r="U11" s="9">
        <v>40.738999999999997</v>
      </c>
      <c r="V11" s="9">
        <v>4.9509999999999996</v>
      </c>
      <c r="W11" s="9">
        <v>1.7869999999999999</v>
      </c>
      <c r="X11" s="9">
        <v>3.1629999999999998</v>
      </c>
      <c r="Y11" s="9">
        <v>15.507999999999999</v>
      </c>
      <c r="Z11" s="9">
        <v>6.2969999999999997</v>
      </c>
      <c r="AA11" s="9">
        <v>9.2110000000000003</v>
      </c>
      <c r="AB11" s="9">
        <v>16.567</v>
      </c>
      <c r="AC11" s="9">
        <v>1.335</v>
      </c>
      <c r="AD11" s="9">
        <v>15.231999999999999</v>
      </c>
      <c r="AE11" s="9">
        <v>208.696</v>
      </c>
      <c r="AF11" s="9">
        <v>93.453999999999994</v>
      </c>
      <c r="AG11" s="9">
        <v>115.242</v>
      </c>
      <c r="AH11" s="9">
        <v>154.518</v>
      </c>
      <c r="AI11" s="9">
        <v>65.709999999999994</v>
      </c>
      <c r="AJ11" s="9">
        <v>88.807000000000002</v>
      </c>
      <c r="AK11" s="9">
        <v>21.873000000000001</v>
      </c>
      <c r="AL11" s="9">
        <v>7.8559999999999999</v>
      </c>
      <c r="AM11" s="9">
        <v>14.016999999999999</v>
      </c>
      <c r="AN11" s="9">
        <v>132.64500000000001</v>
      </c>
      <c r="AO11" s="9">
        <v>57.853999999999999</v>
      </c>
      <c r="AP11" s="9">
        <v>74.790000000000006</v>
      </c>
      <c r="AQ11" s="9">
        <v>822.28599999999994</v>
      </c>
      <c r="AR11" s="9">
        <v>437.238</v>
      </c>
      <c r="AS11" s="9">
        <v>385.048</v>
      </c>
      <c r="AT11" s="9">
        <v>551.68700000000001</v>
      </c>
      <c r="AU11" s="9">
        <v>238.57</v>
      </c>
      <c r="AV11" s="9">
        <v>313.11599999999999</v>
      </c>
      <c r="AW11" s="9">
        <v>72.545000000000002</v>
      </c>
      <c r="AX11" s="9">
        <v>27.379000000000001</v>
      </c>
      <c r="AY11" s="9">
        <v>45.167000000000002</v>
      </c>
      <c r="AZ11" s="9">
        <v>2017.8710000000001</v>
      </c>
      <c r="BA11" s="9">
        <v>1010.832</v>
      </c>
      <c r="BB11" s="9">
        <v>1007.039</v>
      </c>
      <c r="BC11" s="9">
        <v>1322.78</v>
      </c>
      <c r="BD11" s="9">
        <v>736.93399999999997</v>
      </c>
      <c r="BE11" s="9">
        <v>585.84500000000003</v>
      </c>
      <c r="BF11" s="9">
        <v>178.65899999999999</v>
      </c>
      <c r="BG11" s="9">
        <v>93.688999999999993</v>
      </c>
      <c r="BH11" s="9">
        <v>84.97</v>
      </c>
      <c r="BI11" s="9">
        <v>107.518</v>
      </c>
      <c r="BJ11" s="9">
        <v>38.139000000000003</v>
      </c>
      <c r="BK11" s="9">
        <v>69.379000000000005</v>
      </c>
      <c r="BL11" s="9">
        <v>59.279000000000003</v>
      </c>
      <c r="BM11" s="9">
        <v>26.376000000000001</v>
      </c>
      <c r="BN11" s="9">
        <v>32.904000000000003</v>
      </c>
      <c r="BO11" s="9">
        <v>105.98699999999999</v>
      </c>
      <c r="BP11" s="9">
        <v>43.116999999999997</v>
      </c>
      <c r="BQ11" s="9">
        <v>62.87</v>
      </c>
      <c r="BR11" s="9">
        <v>99.284999999999997</v>
      </c>
      <c r="BS11" s="9">
        <v>37.201999999999998</v>
      </c>
      <c r="BT11" s="9">
        <v>62.082999999999998</v>
      </c>
      <c r="BU11" s="9">
        <v>264.00700000000001</v>
      </c>
      <c r="BV11" s="9">
        <v>144.86799999999999</v>
      </c>
      <c r="BW11" s="9">
        <v>119.14</v>
      </c>
      <c r="BX11" s="9">
        <v>1058.7719999999999</v>
      </c>
      <c r="BY11" s="9">
        <v>592.06600000000003</v>
      </c>
      <c r="BZ11" s="9">
        <v>466.70600000000002</v>
      </c>
      <c r="CA11" s="9">
        <v>244.83600000000001</v>
      </c>
      <c r="CB11" s="9">
        <v>132.23500000000001</v>
      </c>
      <c r="CC11" s="9">
        <v>112.601</v>
      </c>
      <c r="CD11" s="9">
        <v>860.77800000000002</v>
      </c>
      <c r="CE11" s="9">
        <v>462.22399999999999</v>
      </c>
      <c r="CF11" s="9">
        <v>398.55399999999997</v>
      </c>
      <c r="CG11" s="9">
        <v>96.911000000000001</v>
      </c>
      <c r="CH11" s="9">
        <v>44.680999999999997</v>
      </c>
      <c r="CI11" s="9">
        <v>52.23</v>
      </c>
      <c r="CJ11" s="9">
        <v>1438.5260000000001</v>
      </c>
      <c r="CK11" s="9">
        <v>791.62599999999998</v>
      </c>
      <c r="CL11" s="9">
        <v>646.9</v>
      </c>
      <c r="CM11" s="9">
        <v>1275.501</v>
      </c>
      <c r="CN11" s="9">
        <v>707.63400000000001</v>
      </c>
      <c r="CO11" s="9">
        <v>567.86699999999996</v>
      </c>
      <c r="CP11" s="9">
        <v>1180.713</v>
      </c>
      <c r="CQ11" s="9">
        <v>663.91600000000005</v>
      </c>
      <c r="CR11" s="9">
        <v>516.798</v>
      </c>
      <c r="CS11" s="9">
        <v>361.43900000000002</v>
      </c>
      <c r="CT11" s="9">
        <v>183.702</v>
      </c>
      <c r="CU11" s="9">
        <v>177.73699999999999</v>
      </c>
      <c r="CV11" s="9">
        <v>236.791</v>
      </c>
      <c r="CW11" s="9">
        <v>127.47499999999999</v>
      </c>
      <c r="CX11" s="9">
        <v>109.31699999999999</v>
      </c>
      <c r="CY11" s="9">
        <v>121.045</v>
      </c>
      <c r="CZ11" s="9">
        <v>72.783000000000001</v>
      </c>
      <c r="DA11" s="9">
        <v>48.262</v>
      </c>
      <c r="DB11" s="9">
        <v>78.465000000000003</v>
      </c>
      <c r="DC11" s="9">
        <v>43.368000000000002</v>
      </c>
      <c r="DD11" s="9">
        <v>35.095999999999997</v>
      </c>
      <c r="DE11" s="9">
        <v>616.62599999999998</v>
      </c>
      <c r="DF11" s="9">
        <v>230.529</v>
      </c>
      <c r="DG11" s="9">
        <v>386.09699999999998</v>
      </c>
      <c r="DH11" s="9">
        <v>143.76300000000001</v>
      </c>
      <c r="DI11" s="9">
        <v>44.128999999999998</v>
      </c>
      <c r="DJ11" s="9">
        <v>99.634</v>
      </c>
      <c r="DK11" s="9">
        <v>42.38</v>
      </c>
      <c r="DL11" s="9">
        <v>19.149000000000001</v>
      </c>
      <c r="DM11" s="9">
        <v>23.23</v>
      </c>
      <c r="DN11" s="9">
        <v>116.82899999999999</v>
      </c>
      <c r="DO11" s="9">
        <v>35.156999999999996</v>
      </c>
      <c r="DP11" s="9">
        <v>81.671999999999997</v>
      </c>
      <c r="DQ11" s="9">
        <v>18.779</v>
      </c>
      <c r="DR11" s="9">
        <v>5.05</v>
      </c>
      <c r="DS11" s="9">
        <v>13.728999999999999</v>
      </c>
      <c r="DT11" s="9">
        <v>92.251000000000005</v>
      </c>
      <c r="DU11" s="9">
        <v>27.491</v>
      </c>
      <c r="DV11" s="9">
        <v>64.760000000000005</v>
      </c>
      <c r="DW11" s="9">
        <v>11.497999999999999</v>
      </c>
      <c r="DX11" s="9">
        <v>5.29</v>
      </c>
      <c r="DY11" s="9">
        <v>6.2080000000000002</v>
      </c>
      <c r="DZ11" s="9">
        <v>26.934000000000001</v>
      </c>
      <c r="EA11" s="9">
        <v>8.9719999999999995</v>
      </c>
      <c r="EB11" s="9">
        <v>17.962</v>
      </c>
      <c r="EC11" s="9">
        <v>30.273</v>
      </c>
      <c r="ED11" s="9">
        <v>2.0009999999999999</v>
      </c>
      <c r="EE11" s="9">
        <v>28.271000000000001</v>
      </c>
      <c r="EF11" s="9">
        <v>274.101</v>
      </c>
      <c r="EG11" s="9">
        <v>103.634</v>
      </c>
      <c r="EH11" s="9">
        <v>170.46700000000001</v>
      </c>
      <c r="EI11" s="9">
        <v>222.22800000000001</v>
      </c>
      <c r="EJ11" s="9">
        <v>87.498000000000005</v>
      </c>
      <c r="EK11" s="9">
        <v>134.73099999999999</v>
      </c>
      <c r="EL11" s="9">
        <v>30.48</v>
      </c>
      <c r="EM11" s="9">
        <v>10.952999999999999</v>
      </c>
      <c r="EN11" s="9">
        <v>19.527000000000001</v>
      </c>
      <c r="EO11" s="9">
        <v>191.74799999999999</v>
      </c>
      <c r="EP11" s="9">
        <v>76.543999999999997</v>
      </c>
      <c r="EQ11" s="9">
        <v>115.20399999999999</v>
      </c>
      <c r="ER11" s="9">
        <v>1353.26</v>
      </c>
      <c r="ES11" s="9">
        <v>747.88800000000003</v>
      </c>
      <c r="ET11" s="9">
        <v>605.37199999999996</v>
      </c>
      <c r="EU11" s="9">
        <v>664.61099999999999</v>
      </c>
      <c r="EV11" s="9">
        <v>262.94400000000002</v>
      </c>
      <c r="EW11" s="9">
        <v>401.66699999999997</v>
      </c>
      <c r="EX11" s="9">
        <v>108.711</v>
      </c>
      <c r="EY11" s="9">
        <v>34.741</v>
      </c>
      <c r="EZ11" s="9">
        <v>73.968999999999994</v>
      </c>
      <c r="FA11" s="9">
        <v>416.54599999999999</v>
      </c>
      <c r="FB11" s="9">
        <v>204.47300000000001</v>
      </c>
      <c r="FC11" s="9">
        <v>212.07300000000001</v>
      </c>
      <c r="FD11" s="9">
        <v>240.08799999999999</v>
      </c>
      <c r="FE11" s="9">
        <v>127.05800000000001</v>
      </c>
      <c r="FF11" s="9">
        <v>113.03</v>
      </c>
      <c r="FG11" s="9">
        <v>37.598999999999997</v>
      </c>
      <c r="FH11" s="9">
        <v>17.838000000000001</v>
      </c>
      <c r="FI11" s="9">
        <v>19.760999999999999</v>
      </c>
      <c r="FJ11" s="9">
        <v>27.152999999999999</v>
      </c>
      <c r="FK11" s="9">
        <v>9.7929999999999993</v>
      </c>
      <c r="FL11" s="9">
        <v>17.36</v>
      </c>
      <c r="FM11" s="9">
        <v>15.051</v>
      </c>
      <c r="FN11" s="9">
        <v>7.2709999999999999</v>
      </c>
      <c r="FO11" s="9">
        <v>7.78</v>
      </c>
      <c r="FP11" s="9">
        <v>26.824999999999999</v>
      </c>
      <c r="FQ11" s="9">
        <v>10.16</v>
      </c>
      <c r="FR11" s="9">
        <v>16.664000000000001</v>
      </c>
      <c r="FS11" s="9">
        <v>26.216000000000001</v>
      </c>
      <c r="FT11" s="9">
        <v>9.5510000000000002</v>
      </c>
      <c r="FU11" s="9">
        <v>16.664000000000001</v>
      </c>
      <c r="FV11" s="9">
        <v>34.939</v>
      </c>
      <c r="FW11" s="9">
        <v>17.591000000000001</v>
      </c>
      <c r="FX11" s="9">
        <v>17.347999999999999</v>
      </c>
      <c r="FY11" s="9">
        <v>205.149</v>
      </c>
      <c r="FZ11" s="9">
        <v>109.467</v>
      </c>
      <c r="GA11" s="9">
        <v>95.682000000000002</v>
      </c>
      <c r="GB11" s="9">
        <v>30.760999999999999</v>
      </c>
      <c r="GC11" s="9">
        <v>15.496</v>
      </c>
      <c r="GD11" s="9">
        <v>15.265000000000001</v>
      </c>
      <c r="GE11" s="9">
        <v>167.60599999999999</v>
      </c>
      <c r="GF11" s="9">
        <v>85.760999999999996</v>
      </c>
      <c r="GG11" s="9">
        <v>81.843999999999994</v>
      </c>
      <c r="GH11" s="9">
        <v>20.166</v>
      </c>
      <c r="GI11" s="9">
        <v>10.071</v>
      </c>
      <c r="GJ11" s="9">
        <v>10.093999999999999</v>
      </c>
      <c r="GK11" s="9">
        <v>262.32100000000003</v>
      </c>
      <c r="GL11" s="9">
        <v>138.42599999999999</v>
      </c>
      <c r="GM11" s="9">
        <v>123.895</v>
      </c>
      <c r="GN11" s="9">
        <v>239.251</v>
      </c>
      <c r="GO11" s="9">
        <v>126.345</v>
      </c>
      <c r="GP11" s="9">
        <v>112.90600000000001</v>
      </c>
      <c r="GQ11" s="9">
        <v>222.405</v>
      </c>
      <c r="GR11" s="9">
        <v>118.31</v>
      </c>
      <c r="GS11" s="9">
        <v>104.095</v>
      </c>
      <c r="GT11" s="9">
        <v>66.031999999999996</v>
      </c>
      <c r="GU11" s="9">
        <v>32.457000000000001</v>
      </c>
      <c r="GV11" s="9">
        <v>33.575000000000003</v>
      </c>
      <c r="GW11" s="9">
        <v>38.436999999999998</v>
      </c>
      <c r="GX11" s="9">
        <v>19.893999999999998</v>
      </c>
      <c r="GY11" s="9">
        <v>18.542000000000002</v>
      </c>
      <c r="GZ11" s="9">
        <v>16.202999999999999</v>
      </c>
      <c r="HA11" s="9">
        <v>8.5259999999999998</v>
      </c>
      <c r="HB11" s="9">
        <v>7.6769999999999996</v>
      </c>
      <c r="HC11" s="9">
        <v>17.198</v>
      </c>
      <c r="HD11" s="9">
        <v>10.074999999999999</v>
      </c>
      <c r="HE11" s="9">
        <v>7.1230000000000002</v>
      </c>
      <c r="HF11" s="9">
        <v>159.261</v>
      </c>
      <c r="HG11" s="9">
        <v>67.340999999999994</v>
      </c>
      <c r="HH11" s="9">
        <v>91.92</v>
      </c>
      <c r="HI11" s="9">
        <v>32.021000000000001</v>
      </c>
      <c r="HJ11" s="9">
        <v>11.909000000000001</v>
      </c>
      <c r="HK11" s="9">
        <v>20.113</v>
      </c>
      <c r="HL11" s="9">
        <v>8.4090000000000007</v>
      </c>
      <c r="HM11" s="9">
        <v>3.536</v>
      </c>
      <c r="HN11" s="9">
        <v>4.8730000000000002</v>
      </c>
      <c r="HO11" s="9">
        <v>27.189</v>
      </c>
      <c r="HP11" s="9">
        <v>9.4559999999999995</v>
      </c>
      <c r="HQ11" s="9">
        <v>17.733000000000001</v>
      </c>
      <c r="HR11" s="9">
        <v>3.742</v>
      </c>
      <c r="HS11" s="9">
        <v>0.88</v>
      </c>
      <c r="HT11" s="9">
        <v>2.8620000000000001</v>
      </c>
      <c r="HU11" s="9">
        <v>22.137</v>
      </c>
      <c r="HV11" s="9">
        <v>8.1069999999999993</v>
      </c>
      <c r="HW11" s="9">
        <v>14.03</v>
      </c>
      <c r="HX11" s="9">
        <v>2.319</v>
      </c>
      <c r="HY11" s="9">
        <v>1.1579999999999999</v>
      </c>
      <c r="HZ11" s="9">
        <v>1.161</v>
      </c>
      <c r="IA11" s="9">
        <v>5.056</v>
      </c>
      <c r="IB11" s="9">
        <v>2.57</v>
      </c>
      <c r="IC11" s="9">
        <v>2.4860000000000002</v>
      </c>
      <c r="ID11" s="9">
        <v>4.5010000000000003</v>
      </c>
      <c r="IE11" s="9">
        <v>0.14099999999999999</v>
      </c>
      <c r="IF11" s="9">
        <v>4.3600000000000003</v>
      </c>
      <c r="IG11" s="9">
        <v>65.498000000000005</v>
      </c>
      <c r="IH11" s="9">
        <v>29.606000000000002</v>
      </c>
      <c r="II11" s="9">
        <v>35.892000000000003</v>
      </c>
      <c r="IJ11" s="9">
        <v>49.442999999999998</v>
      </c>
      <c r="IK11" s="9">
        <v>22.1</v>
      </c>
      <c r="IL11" s="9">
        <v>27.343</v>
      </c>
      <c r="IM11" s="9">
        <v>6.5679999999999996</v>
      </c>
      <c r="IN11" s="9">
        <v>2.4940000000000002</v>
      </c>
      <c r="IO11" s="9">
        <v>4.0739999999999998</v>
      </c>
      <c r="IP11" s="9">
        <v>42.875</v>
      </c>
      <c r="IQ11" s="9">
        <v>19.606000000000002</v>
      </c>
    </row>
    <row r="12" spans="1:251">
      <c r="A12" s="10">
        <v>42401</v>
      </c>
      <c r="B12" s="9">
        <v>32.686</v>
      </c>
      <c r="C12" s="9">
        <v>27.584</v>
      </c>
      <c r="D12" s="9">
        <v>503.62900000000002</v>
      </c>
      <c r="E12" s="9">
        <v>217.46</v>
      </c>
      <c r="F12" s="9">
        <v>286.16800000000001</v>
      </c>
      <c r="G12" s="9">
        <v>94.438000000000002</v>
      </c>
      <c r="H12" s="9">
        <v>37.832000000000001</v>
      </c>
      <c r="I12" s="9">
        <v>56.606000000000002</v>
      </c>
      <c r="J12" s="9">
        <v>26.707000000000001</v>
      </c>
      <c r="K12" s="9">
        <v>11.765000000000001</v>
      </c>
      <c r="L12" s="9">
        <v>14.942</v>
      </c>
      <c r="M12" s="9">
        <v>75.623999999999995</v>
      </c>
      <c r="N12" s="9">
        <v>31.082999999999998</v>
      </c>
      <c r="O12" s="9">
        <v>44.540999999999997</v>
      </c>
      <c r="P12" s="9">
        <v>11.569000000000001</v>
      </c>
      <c r="Q12" s="9">
        <v>3.6360000000000001</v>
      </c>
      <c r="R12" s="9">
        <v>7.9320000000000004</v>
      </c>
      <c r="S12" s="9">
        <v>61.35</v>
      </c>
      <c r="T12" s="9">
        <v>25.484000000000002</v>
      </c>
      <c r="U12" s="9">
        <v>35.866</v>
      </c>
      <c r="V12" s="9">
        <v>6.835</v>
      </c>
      <c r="W12" s="9">
        <v>2.5179999999999998</v>
      </c>
      <c r="X12" s="9">
        <v>4.3170000000000002</v>
      </c>
      <c r="Y12" s="9">
        <v>18.814</v>
      </c>
      <c r="Z12" s="9">
        <v>6.7489999999999997</v>
      </c>
      <c r="AA12" s="9">
        <v>12.065</v>
      </c>
      <c r="AB12" s="9">
        <v>12.462</v>
      </c>
      <c r="AC12" s="9">
        <v>1.38</v>
      </c>
      <c r="AD12" s="9">
        <v>11.083</v>
      </c>
      <c r="AE12" s="9">
        <v>206.511</v>
      </c>
      <c r="AF12" s="9">
        <v>97.36</v>
      </c>
      <c r="AG12" s="9">
        <v>109.151</v>
      </c>
      <c r="AH12" s="9">
        <v>154.70699999999999</v>
      </c>
      <c r="AI12" s="9">
        <v>70.516999999999996</v>
      </c>
      <c r="AJ12" s="9">
        <v>84.19</v>
      </c>
      <c r="AK12" s="9">
        <v>17.439</v>
      </c>
      <c r="AL12" s="9">
        <v>6.7430000000000003</v>
      </c>
      <c r="AM12" s="9">
        <v>10.696</v>
      </c>
      <c r="AN12" s="9">
        <v>137.268</v>
      </c>
      <c r="AO12" s="9">
        <v>63.774000000000001</v>
      </c>
      <c r="AP12" s="9">
        <v>73.494</v>
      </c>
      <c r="AQ12" s="9">
        <v>825.029</v>
      </c>
      <c r="AR12" s="9">
        <v>432.596</v>
      </c>
      <c r="AS12" s="9">
        <v>392.43299999999999</v>
      </c>
      <c r="AT12" s="9">
        <v>546.45899999999995</v>
      </c>
      <c r="AU12" s="9">
        <v>243.40299999999999</v>
      </c>
      <c r="AV12" s="9">
        <v>303.05599999999998</v>
      </c>
      <c r="AW12" s="9">
        <v>69.951999999999998</v>
      </c>
      <c r="AX12" s="9">
        <v>29.152000000000001</v>
      </c>
      <c r="AY12" s="9">
        <v>40.799999999999997</v>
      </c>
      <c r="AZ12" s="9">
        <v>2015.057</v>
      </c>
      <c r="BA12" s="9">
        <v>1009.027</v>
      </c>
      <c r="BB12" s="9">
        <v>1006.03</v>
      </c>
      <c r="BC12" s="9">
        <v>1315.925</v>
      </c>
      <c r="BD12" s="9">
        <v>721.197</v>
      </c>
      <c r="BE12" s="9">
        <v>594.72900000000004</v>
      </c>
      <c r="BF12" s="9">
        <v>191.08099999999999</v>
      </c>
      <c r="BG12" s="9">
        <v>101.006</v>
      </c>
      <c r="BH12" s="9">
        <v>90.075000000000003</v>
      </c>
      <c r="BI12" s="9">
        <v>121.462</v>
      </c>
      <c r="BJ12" s="9">
        <v>44.643000000000001</v>
      </c>
      <c r="BK12" s="9">
        <v>76.819000000000003</v>
      </c>
      <c r="BL12" s="9">
        <v>64.087999999999994</v>
      </c>
      <c r="BM12" s="9">
        <v>28.742000000000001</v>
      </c>
      <c r="BN12" s="9">
        <v>35.345999999999997</v>
      </c>
      <c r="BO12" s="9">
        <v>125.47799999999999</v>
      </c>
      <c r="BP12" s="9">
        <v>51.942999999999998</v>
      </c>
      <c r="BQ12" s="9">
        <v>73.534999999999997</v>
      </c>
      <c r="BR12" s="9">
        <v>114.517</v>
      </c>
      <c r="BS12" s="9">
        <v>43.033000000000001</v>
      </c>
      <c r="BT12" s="9">
        <v>71.483999999999995</v>
      </c>
      <c r="BU12" s="9">
        <v>232.84899999999999</v>
      </c>
      <c r="BV12" s="9">
        <v>131.726</v>
      </c>
      <c r="BW12" s="9">
        <v>101.124</v>
      </c>
      <c r="BX12" s="9">
        <v>1083.076</v>
      </c>
      <c r="BY12" s="9">
        <v>589.471</v>
      </c>
      <c r="BZ12" s="9">
        <v>493.60500000000002</v>
      </c>
      <c r="CA12" s="9">
        <v>211.47900000000001</v>
      </c>
      <c r="CB12" s="9">
        <v>120.318</v>
      </c>
      <c r="CC12" s="9">
        <v>91.161000000000001</v>
      </c>
      <c r="CD12" s="9">
        <v>883.63699999999994</v>
      </c>
      <c r="CE12" s="9">
        <v>448.66199999999998</v>
      </c>
      <c r="CF12" s="9">
        <v>434.97399999999999</v>
      </c>
      <c r="CG12" s="9">
        <v>97.819000000000003</v>
      </c>
      <c r="CH12" s="9">
        <v>50.832000000000001</v>
      </c>
      <c r="CI12" s="9">
        <v>46.987000000000002</v>
      </c>
      <c r="CJ12" s="9">
        <v>1418.712</v>
      </c>
      <c r="CK12" s="9">
        <v>766.92899999999997</v>
      </c>
      <c r="CL12" s="9">
        <v>651.78200000000004</v>
      </c>
      <c r="CM12" s="9">
        <v>1273.2950000000001</v>
      </c>
      <c r="CN12" s="9">
        <v>691.54899999999998</v>
      </c>
      <c r="CO12" s="9">
        <v>581.74699999999996</v>
      </c>
      <c r="CP12" s="9">
        <v>1191.518</v>
      </c>
      <c r="CQ12" s="9">
        <v>654.15599999999995</v>
      </c>
      <c r="CR12" s="9">
        <v>537.36099999999999</v>
      </c>
      <c r="CS12" s="9">
        <v>337.43900000000002</v>
      </c>
      <c r="CT12" s="9">
        <v>178.233</v>
      </c>
      <c r="CU12" s="9">
        <v>159.20599999999999</v>
      </c>
      <c r="CV12" s="9">
        <v>211.892</v>
      </c>
      <c r="CW12" s="9">
        <v>112.099</v>
      </c>
      <c r="CX12" s="9">
        <v>99.793999999999997</v>
      </c>
      <c r="CY12" s="9">
        <v>109.10599999999999</v>
      </c>
      <c r="CZ12" s="9">
        <v>66.366</v>
      </c>
      <c r="DA12" s="9">
        <v>42.74</v>
      </c>
      <c r="DB12" s="9">
        <v>80.394999999999996</v>
      </c>
      <c r="DC12" s="9">
        <v>46.018000000000001</v>
      </c>
      <c r="DD12" s="9">
        <v>34.378</v>
      </c>
      <c r="DE12" s="9">
        <v>618.73599999999999</v>
      </c>
      <c r="DF12" s="9">
        <v>241.81299999999999</v>
      </c>
      <c r="DG12" s="9">
        <v>376.92399999999998</v>
      </c>
      <c r="DH12" s="9">
        <v>134.93899999999999</v>
      </c>
      <c r="DI12" s="9">
        <v>41.872</v>
      </c>
      <c r="DJ12" s="9">
        <v>93.066999999999993</v>
      </c>
      <c r="DK12" s="9">
        <v>41.503999999999998</v>
      </c>
      <c r="DL12" s="9">
        <v>16.96</v>
      </c>
      <c r="DM12" s="9">
        <v>24.544</v>
      </c>
      <c r="DN12" s="9">
        <v>115.899</v>
      </c>
      <c r="DO12" s="9">
        <v>36.667000000000002</v>
      </c>
      <c r="DP12" s="9">
        <v>79.231999999999999</v>
      </c>
      <c r="DQ12" s="9">
        <v>17.716999999999999</v>
      </c>
      <c r="DR12" s="9">
        <v>7.2850000000000001</v>
      </c>
      <c r="DS12" s="9">
        <v>10.433</v>
      </c>
      <c r="DT12" s="9">
        <v>94.266000000000005</v>
      </c>
      <c r="DU12" s="9">
        <v>27.881</v>
      </c>
      <c r="DV12" s="9">
        <v>66.385000000000005</v>
      </c>
      <c r="DW12" s="9">
        <v>7.9569999999999999</v>
      </c>
      <c r="DX12" s="9">
        <v>3.0219999999999998</v>
      </c>
      <c r="DY12" s="9">
        <v>4.9349999999999996</v>
      </c>
      <c r="DZ12" s="9">
        <v>20.472999999999999</v>
      </c>
      <c r="EA12" s="9">
        <v>6.6379999999999999</v>
      </c>
      <c r="EB12" s="9">
        <v>13.835000000000001</v>
      </c>
      <c r="EC12" s="9">
        <v>30.928000000000001</v>
      </c>
      <c r="ED12" s="9">
        <v>0</v>
      </c>
      <c r="EE12" s="9">
        <v>30.928000000000001</v>
      </c>
      <c r="EF12" s="9">
        <v>278.04899999999998</v>
      </c>
      <c r="EG12" s="9">
        <v>107.94799999999999</v>
      </c>
      <c r="EH12" s="9">
        <v>170.101</v>
      </c>
      <c r="EI12" s="9">
        <v>216.767</v>
      </c>
      <c r="EJ12" s="9">
        <v>89.322000000000003</v>
      </c>
      <c r="EK12" s="9">
        <v>127.44499999999999</v>
      </c>
      <c r="EL12" s="9">
        <v>28.614000000000001</v>
      </c>
      <c r="EM12" s="9">
        <v>15.481</v>
      </c>
      <c r="EN12" s="9">
        <v>13.132999999999999</v>
      </c>
      <c r="EO12" s="9">
        <v>188.15299999999999</v>
      </c>
      <c r="EP12" s="9">
        <v>73.841999999999999</v>
      </c>
      <c r="EQ12" s="9">
        <v>114.312</v>
      </c>
      <c r="ER12" s="9">
        <v>1344.539</v>
      </c>
      <c r="ES12" s="9">
        <v>736.67700000000002</v>
      </c>
      <c r="ET12" s="9">
        <v>607.86199999999997</v>
      </c>
      <c r="EU12" s="9">
        <v>670.51800000000003</v>
      </c>
      <c r="EV12" s="9">
        <v>272.35000000000002</v>
      </c>
      <c r="EW12" s="9">
        <v>398.16800000000001</v>
      </c>
      <c r="EX12" s="9">
        <v>107.517</v>
      </c>
      <c r="EY12" s="9">
        <v>33.198999999999998</v>
      </c>
      <c r="EZ12" s="9">
        <v>74.317999999999998</v>
      </c>
      <c r="FA12" s="9">
        <v>417.04899999999998</v>
      </c>
      <c r="FB12" s="9">
        <v>205.48500000000001</v>
      </c>
      <c r="FC12" s="9">
        <v>211.565</v>
      </c>
      <c r="FD12" s="9">
        <v>237.614</v>
      </c>
      <c r="FE12" s="9">
        <v>125.922</v>
      </c>
      <c r="FF12" s="9">
        <v>111.69199999999999</v>
      </c>
      <c r="FG12" s="9">
        <v>35.793999999999997</v>
      </c>
      <c r="FH12" s="9">
        <v>19.006</v>
      </c>
      <c r="FI12" s="9">
        <v>16.788</v>
      </c>
      <c r="FJ12" s="9">
        <v>23.521000000000001</v>
      </c>
      <c r="FK12" s="9">
        <v>9.7230000000000008</v>
      </c>
      <c r="FL12" s="9">
        <v>13.798999999999999</v>
      </c>
      <c r="FM12" s="9">
        <v>11.632999999999999</v>
      </c>
      <c r="FN12" s="9">
        <v>6.8259999999999996</v>
      </c>
      <c r="FO12" s="9">
        <v>4.8079999999999998</v>
      </c>
      <c r="FP12" s="9">
        <v>24.542000000000002</v>
      </c>
      <c r="FQ12" s="9">
        <v>10.209</v>
      </c>
      <c r="FR12" s="9">
        <v>14.333</v>
      </c>
      <c r="FS12" s="9">
        <v>22.661999999999999</v>
      </c>
      <c r="FT12" s="9">
        <v>9.0939999999999994</v>
      </c>
      <c r="FU12" s="9">
        <v>13.568</v>
      </c>
      <c r="FV12" s="9">
        <v>37.514000000000003</v>
      </c>
      <c r="FW12" s="9">
        <v>17.805</v>
      </c>
      <c r="FX12" s="9">
        <v>19.707999999999998</v>
      </c>
      <c r="FY12" s="9">
        <v>200.1</v>
      </c>
      <c r="FZ12" s="9">
        <v>108.116</v>
      </c>
      <c r="GA12" s="9">
        <v>91.983999999999995</v>
      </c>
      <c r="GB12" s="9">
        <v>34.718000000000004</v>
      </c>
      <c r="GC12" s="9">
        <v>16.378</v>
      </c>
      <c r="GD12" s="9">
        <v>18.341000000000001</v>
      </c>
      <c r="GE12" s="9">
        <v>164.62799999999999</v>
      </c>
      <c r="GF12" s="9">
        <v>83.679000000000002</v>
      </c>
      <c r="GG12" s="9">
        <v>80.948999999999998</v>
      </c>
      <c r="GH12" s="9">
        <v>18.738</v>
      </c>
      <c r="GI12" s="9">
        <v>9.25</v>
      </c>
      <c r="GJ12" s="9">
        <v>9.4879999999999995</v>
      </c>
      <c r="GK12" s="9">
        <v>258.06700000000001</v>
      </c>
      <c r="GL12" s="9">
        <v>136.27799999999999</v>
      </c>
      <c r="GM12" s="9">
        <v>121.789</v>
      </c>
      <c r="GN12" s="9">
        <v>231.322</v>
      </c>
      <c r="GO12" s="9">
        <v>123.408</v>
      </c>
      <c r="GP12" s="9">
        <v>107.914</v>
      </c>
      <c r="GQ12" s="9">
        <v>216.416</v>
      </c>
      <c r="GR12" s="9">
        <v>116.616</v>
      </c>
      <c r="GS12" s="9">
        <v>99.799000000000007</v>
      </c>
      <c r="GT12" s="9">
        <v>63.631</v>
      </c>
      <c r="GU12" s="9">
        <v>33.155999999999999</v>
      </c>
      <c r="GV12" s="9">
        <v>30.474</v>
      </c>
      <c r="GW12" s="9">
        <v>36.972000000000001</v>
      </c>
      <c r="GX12" s="9">
        <v>18.914999999999999</v>
      </c>
      <c r="GY12" s="9">
        <v>18.056999999999999</v>
      </c>
      <c r="GZ12" s="9">
        <v>16.518999999999998</v>
      </c>
      <c r="HA12" s="9">
        <v>8.5589999999999993</v>
      </c>
      <c r="HB12" s="9">
        <v>7.9589999999999996</v>
      </c>
      <c r="HC12" s="9">
        <v>16.773</v>
      </c>
      <c r="HD12" s="9">
        <v>9.218</v>
      </c>
      <c r="HE12" s="9">
        <v>7.556</v>
      </c>
      <c r="HF12" s="9">
        <v>162.66200000000001</v>
      </c>
      <c r="HG12" s="9">
        <v>70.344999999999999</v>
      </c>
      <c r="HH12" s="9">
        <v>92.316999999999993</v>
      </c>
      <c r="HI12" s="9">
        <v>29.858000000000001</v>
      </c>
      <c r="HJ12" s="9">
        <v>12.593999999999999</v>
      </c>
      <c r="HK12" s="9">
        <v>17.263999999999999</v>
      </c>
      <c r="HL12" s="9">
        <v>8.8379999999999992</v>
      </c>
      <c r="HM12" s="9">
        <v>4.2220000000000004</v>
      </c>
      <c r="HN12" s="9">
        <v>4.617</v>
      </c>
      <c r="HO12" s="9">
        <v>24.608000000000001</v>
      </c>
      <c r="HP12" s="9">
        <v>10.526999999999999</v>
      </c>
      <c r="HQ12" s="9">
        <v>14.081</v>
      </c>
      <c r="HR12" s="9">
        <v>3.2909999999999999</v>
      </c>
      <c r="HS12" s="9">
        <v>1.2130000000000001</v>
      </c>
      <c r="HT12" s="9">
        <v>2.0779999999999998</v>
      </c>
      <c r="HU12" s="9">
        <v>20.276</v>
      </c>
      <c r="HV12" s="9">
        <v>8.8160000000000007</v>
      </c>
      <c r="HW12" s="9">
        <v>11.46</v>
      </c>
      <c r="HX12" s="9">
        <v>1.76</v>
      </c>
      <c r="HY12" s="9">
        <v>0.69899999999999995</v>
      </c>
      <c r="HZ12" s="9">
        <v>1.0609999999999999</v>
      </c>
      <c r="IA12" s="9">
        <v>5.25</v>
      </c>
      <c r="IB12" s="9">
        <v>2.0680000000000001</v>
      </c>
      <c r="IC12" s="9">
        <v>3.1819999999999999</v>
      </c>
      <c r="ID12" s="9">
        <v>5.3470000000000004</v>
      </c>
      <c r="IE12" s="9">
        <v>0.379</v>
      </c>
      <c r="IF12" s="9">
        <v>4.968</v>
      </c>
      <c r="IG12" s="9">
        <v>68.176000000000002</v>
      </c>
      <c r="IH12" s="9">
        <v>30.367000000000001</v>
      </c>
      <c r="II12" s="9">
        <v>37.808</v>
      </c>
      <c r="IJ12" s="9">
        <v>46.631</v>
      </c>
      <c r="IK12" s="9">
        <v>21.812000000000001</v>
      </c>
      <c r="IL12" s="9">
        <v>24.818999999999999</v>
      </c>
      <c r="IM12" s="9">
        <v>5.234</v>
      </c>
      <c r="IN12" s="9">
        <v>2.302</v>
      </c>
      <c r="IO12" s="9">
        <v>2.9329999999999998</v>
      </c>
      <c r="IP12" s="9">
        <v>41.396999999999998</v>
      </c>
      <c r="IQ12" s="9">
        <v>19.510000000000002</v>
      </c>
    </row>
    <row r="13" spans="1:251">
      <c r="A13" s="10">
        <v>42767</v>
      </c>
      <c r="B13" s="9">
        <v>31.86</v>
      </c>
      <c r="C13" s="9">
        <v>27.111000000000001</v>
      </c>
      <c r="D13" s="9">
        <v>508.88099999999997</v>
      </c>
      <c r="E13" s="9">
        <v>219.8</v>
      </c>
      <c r="F13" s="9">
        <v>289.08</v>
      </c>
      <c r="G13" s="9">
        <v>84.44</v>
      </c>
      <c r="H13" s="9">
        <v>32.6</v>
      </c>
      <c r="I13" s="9">
        <v>51.84</v>
      </c>
      <c r="J13" s="9">
        <v>26.302</v>
      </c>
      <c r="K13" s="9">
        <v>12.215</v>
      </c>
      <c r="L13" s="9">
        <v>14.087</v>
      </c>
      <c r="M13" s="9">
        <v>72.816999999999993</v>
      </c>
      <c r="N13" s="9">
        <v>28.209</v>
      </c>
      <c r="O13" s="9">
        <v>44.609000000000002</v>
      </c>
      <c r="P13" s="9">
        <v>11.058999999999999</v>
      </c>
      <c r="Q13" s="9">
        <v>3.359</v>
      </c>
      <c r="R13" s="9">
        <v>7.7</v>
      </c>
      <c r="S13" s="9">
        <v>56.22</v>
      </c>
      <c r="T13" s="9">
        <v>22.875</v>
      </c>
      <c r="U13" s="9">
        <v>33.344999999999999</v>
      </c>
      <c r="V13" s="9">
        <v>5.4690000000000003</v>
      </c>
      <c r="W13" s="9">
        <v>3.0920000000000001</v>
      </c>
      <c r="X13" s="9">
        <v>2.3769999999999998</v>
      </c>
      <c r="Y13" s="9">
        <v>12.304</v>
      </c>
      <c r="Z13" s="9">
        <v>4.3920000000000003</v>
      </c>
      <c r="AA13" s="9">
        <v>7.9119999999999999</v>
      </c>
      <c r="AB13" s="9">
        <v>11.725</v>
      </c>
      <c r="AC13" s="9">
        <v>0.33500000000000002</v>
      </c>
      <c r="AD13" s="9">
        <v>11.388999999999999</v>
      </c>
      <c r="AE13" s="9">
        <v>171.87899999999999</v>
      </c>
      <c r="AF13" s="9">
        <v>81.326999999999998</v>
      </c>
      <c r="AG13" s="9">
        <v>90.552000000000007</v>
      </c>
      <c r="AH13" s="9">
        <v>144.09200000000001</v>
      </c>
      <c r="AI13" s="9">
        <v>64.459999999999994</v>
      </c>
      <c r="AJ13" s="9">
        <v>79.632000000000005</v>
      </c>
      <c r="AK13" s="9">
        <v>16.96</v>
      </c>
      <c r="AL13" s="9">
        <v>6.4169999999999998</v>
      </c>
      <c r="AM13" s="9">
        <v>10.542999999999999</v>
      </c>
      <c r="AN13" s="9">
        <v>127.13200000000001</v>
      </c>
      <c r="AO13" s="9">
        <v>58.042999999999999</v>
      </c>
      <c r="AP13" s="9">
        <v>69.088999999999999</v>
      </c>
      <c r="AQ13" s="9">
        <v>839.72</v>
      </c>
      <c r="AR13" s="9">
        <v>437.983</v>
      </c>
      <c r="AS13" s="9">
        <v>401.73700000000002</v>
      </c>
      <c r="AT13" s="9">
        <v>550.89099999999996</v>
      </c>
      <c r="AU13" s="9">
        <v>245.24299999999999</v>
      </c>
      <c r="AV13" s="9">
        <v>305.64800000000002</v>
      </c>
      <c r="AW13" s="9">
        <v>67.600999999999999</v>
      </c>
      <c r="AX13" s="9">
        <v>27.846</v>
      </c>
      <c r="AY13" s="9">
        <v>39.756</v>
      </c>
      <c r="AZ13" s="9">
        <v>2042.4280000000001</v>
      </c>
      <c r="BA13" s="9">
        <v>1022.157</v>
      </c>
      <c r="BB13" s="9">
        <v>1020.27</v>
      </c>
      <c r="BC13" s="9">
        <v>1308.6869999999999</v>
      </c>
      <c r="BD13" s="9">
        <v>718.11199999999997</v>
      </c>
      <c r="BE13" s="9">
        <v>590.57500000000005</v>
      </c>
      <c r="BF13" s="9">
        <v>224.88</v>
      </c>
      <c r="BG13" s="9">
        <v>120.83199999999999</v>
      </c>
      <c r="BH13" s="9">
        <v>104.04900000000001</v>
      </c>
      <c r="BI13" s="9">
        <v>131.846</v>
      </c>
      <c r="BJ13" s="9">
        <v>49.781999999999996</v>
      </c>
      <c r="BK13" s="9">
        <v>82.063999999999993</v>
      </c>
      <c r="BL13" s="9">
        <v>70.347999999999999</v>
      </c>
      <c r="BM13" s="9">
        <v>32.070999999999998</v>
      </c>
      <c r="BN13" s="9">
        <v>38.277999999999999</v>
      </c>
      <c r="BO13" s="9">
        <v>141.15299999999999</v>
      </c>
      <c r="BP13" s="9">
        <v>60.012999999999998</v>
      </c>
      <c r="BQ13" s="9">
        <v>81.141000000000005</v>
      </c>
      <c r="BR13" s="9">
        <v>127.738</v>
      </c>
      <c r="BS13" s="9">
        <v>49.344999999999999</v>
      </c>
      <c r="BT13" s="9">
        <v>78.393000000000001</v>
      </c>
      <c r="BU13" s="9">
        <v>222.85300000000001</v>
      </c>
      <c r="BV13" s="9">
        <v>120.392</v>
      </c>
      <c r="BW13" s="9">
        <v>102.461</v>
      </c>
      <c r="BX13" s="9">
        <v>1085.8340000000001</v>
      </c>
      <c r="BY13" s="9">
        <v>597.72</v>
      </c>
      <c r="BZ13" s="9">
        <v>488.11399999999998</v>
      </c>
      <c r="CA13" s="9">
        <v>201.125</v>
      </c>
      <c r="CB13" s="9">
        <v>106.51300000000001</v>
      </c>
      <c r="CC13" s="9">
        <v>94.611000000000004</v>
      </c>
      <c r="CD13" s="9">
        <v>871.88900000000001</v>
      </c>
      <c r="CE13" s="9">
        <v>459.65199999999999</v>
      </c>
      <c r="CF13" s="9">
        <v>412.23599999999999</v>
      </c>
      <c r="CG13" s="9">
        <v>100.119</v>
      </c>
      <c r="CH13" s="9">
        <v>52.932000000000002</v>
      </c>
      <c r="CI13" s="9">
        <v>47.186999999999998</v>
      </c>
      <c r="CJ13" s="9">
        <v>1426.07</v>
      </c>
      <c r="CK13" s="9">
        <v>763.52700000000004</v>
      </c>
      <c r="CL13" s="9">
        <v>662.54300000000001</v>
      </c>
      <c r="CM13" s="9">
        <v>1284.0060000000001</v>
      </c>
      <c r="CN13" s="9">
        <v>698.59500000000003</v>
      </c>
      <c r="CO13" s="9">
        <v>585.41099999999994</v>
      </c>
      <c r="CP13" s="9">
        <v>1183.173</v>
      </c>
      <c r="CQ13" s="9">
        <v>656.95299999999997</v>
      </c>
      <c r="CR13" s="9">
        <v>526.22</v>
      </c>
      <c r="CS13" s="9">
        <v>326.05700000000002</v>
      </c>
      <c r="CT13" s="9">
        <v>158.71</v>
      </c>
      <c r="CU13" s="9">
        <v>167.346</v>
      </c>
      <c r="CV13" s="9">
        <v>216.345</v>
      </c>
      <c r="CW13" s="9">
        <v>105.666</v>
      </c>
      <c r="CX13" s="9">
        <v>110.68</v>
      </c>
      <c r="CY13" s="9">
        <v>98.962999999999994</v>
      </c>
      <c r="CZ13" s="9">
        <v>60.250999999999998</v>
      </c>
      <c r="DA13" s="9">
        <v>38.712000000000003</v>
      </c>
      <c r="DB13" s="9">
        <v>86.918999999999997</v>
      </c>
      <c r="DC13" s="9">
        <v>44.752000000000002</v>
      </c>
      <c r="DD13" s="9">
        <v>42.167000000000002</v>
      </c>
      <c r="DE13" s="9">
        <v>646.82100000000003</v>
      </c>
      <c r="DF13" s="9">
        <v>259.29300000000001</v>
      </c>
      <c r="DG13" s="9">
        <v>387.52800000000002</v>
      </c>
      <c r="DH13" s="9">
        <v>148.82499999999999</v>
      </c>
      <c r="DI13" s="9">
        <v>48.503</v>
      </c>
      <c r="DJ13" s="9">
        <v>100.322</v>
      </c>
      <c r="DK13" s="9">
        <v>44.237000000000002</v>
      </c>
      <c r="DL13" s="9">
        <v>22.931999999999999</v>
      </c>
      <c r="DM13" s="9">
        <v>21.305</v>
      </c>
      <c r="DN13" s="9">
        <v>124.70399999999999</v>
      </c>
      <c r="DO13" s="9">
        <v>43.222999999999999</v>
      </c>
      <c r="DP13" s="9">
        <v>81.480999999999995</v>
      </c>
      <c r="DQ13" s="9">
        <v>26.024999999999999</v>
      </c>
      <c r="DR13" s="9">
        <v>7.8559999999999999</v>
      </c>
      <c r="DS13" s="9">
        <v>18.169</v>
      </c>
      <c r="DT13" s="9">
        <v>92.906999999999996</v>
      </c>
      <c r="DU13" s="9">
        <v>33.494999999999997</v>
      </c>
      <c r="DV13" s="9">
        <v>59.411999999999999</v>
      </c>
      <c r="DW13" s="9">
        <v>13.199</v>
      </c>
      <c r="DX13" s="9">
        <v>6.0430000000000001</v>
      </c>
      <c r="DY13" s="9">
        <v>7.1559999999999997</v>
      </c>
      <c r="DZ13" s="9">
        <v>24.120999999999999</v>
      </c>
      <c r="EA13" s="9">
        <v>5.28</v>
      </c>
      <c r="EB13" s="9">
        <v>18.841000000000001</v>
      </c>
      <c r="EC13" s="9">
        <v>30.042999999999999</v>
      </c>
      <c r="ED13" s="9">
        <v>0.54900000000000004</v>
      </c>
      <c r="EE13" s="9">
        <v>29.494</v>
      </c>
      <c r="EF13" s="9">
        <v>268.09800000000001</v>
      </c>
      <c r="EG13" s="9">
        <v>113.52200000000001</v>
      </c>
      <c r="EH13" s="9">
        <v>154.57499999999999</v>
      </c>
      <c r="EI13" s="9">
        <v>235.744</v>
      </c>
      <c r="EJ13" s="9">
        <v>93.254999999999995</v>
      </c>
      <c r="EK13" s="9">
        <v>142.49</v>
      </c>
      <c r="EL13" s="9">
        <v>37.009</v>
      </c>
      <c r="EM13" s="9">
        <v>13.333</v>
      </c>
      <c r="EN13" s="9">
        <v>23.675999999999998</v>
      </c>
      <c r="EO13" s="9">
        <v>198.73500000000001</v>
      </c>
      <c r="EP13" s="9">
        <v>79.921000000000006</v>
      </c>
      <c r="EQ13" s="9">
        <v>118.81399999999999</v>
      </c>
      <c r="ER13" s="9">
        <v>1345.6969999999999</v>
      </c>
      <c r="ES13" s="9">
        <v>731.44600000000003</v>
      </c>
      <c r="ET13" s="9">
        <v>614.25099999999998</v>
      </c>
      <c r="EU13" s="9">
        <v>696.73099999999999</v>
      </c>
      <c r="EV13" s="9">
        <v>290.71100000000001</v>
      </c>
      <c r="EW13" s="9">
        <v>406.02</v>
      </c>
      <c r="EX13" s="9">
        <v>118.068</v>
      </c>
      <c r="EY13" s="9">
        <v>41.594999999999999</v>
      </c>
      <c r="EZ13" s="9">
        <v>76.471999999999994</v>
      </c>
      <c r="FA13" s="9">
        <v>425.88</v>
      </c>
      <c r="FB13" s="9">
        <v>209.6</v>
      </c>
      <c r="FC13" s="9">
        <v>216.28</v>
      </c>
      <c r="FD13" s="9">
        <v>243.93199999999999</v>
      </c>
      <c r="FE13" s="9">
        <v>129.35599999999999</v>
      </c>
      <c r="FF13" s="9">
        <v>114.575</v>
      </c>
      <c r="FG13" s="9">
        <v>35.869</v>
      </c>
      <c r="FH13" s="9">
        <v>17.298999999999999</v>
      </c>
      <c r="FI13" s="9">
        <v>18.57</v>
      </c>
      <c r="FJ13" s="9">
        <v>26.248000000000001</v>
      </c>
      <c r="FK13" s="9">
        <v>10.095000000000001</v>
      </c>
      <c r="FL13" s="9">
        <v>16.152999999999999</v>
      </c>
      <c r="FM13" s="9">
        <v>12.726000000000001</v>
      </c>
      <c r="FN13" s="9">
        <v>6.4119999999999999</v>
      </c>
      <c r="FO13" s="9">
        <v>6.3140000000000001</v>
      </c>
      <c r="FP13" s="9">
        <v>25.48</v>
      </c>
      <c r="FQ13" s="9">
        <v>10.061999999999999</v>
      </c>
      <c r="FR13" s="9">
        <v>15.417999999999999</v>
      </c>
      <c r="FS13" s="9">
        <v>24.224</v>
      </c>
      <c r="FT13" s="9">
        <v>9.1669999999999998</v>
      </c>
      <c r="FU13" s="9">
        <v>15.055999999999999</v>
      </c>
      <c r="FV13" s="9">
        <v>40.584000000000003</v>
      </c>
      <c r="FW13" s="9">
        <v>21.452999999999999</v>
      </c>
      <c r="FX13" s="9">
        <v>19.13</v>
      </c>
      <c r="FY13" s="9">
        <v>203.34800000000001</v>
      </c>
      <c r="FZ13" s="9">
        <v>107.90300000000001</v>
      </c>
      <c r="GA13" s="9">
        <v>95.444999999999993</v>
      </c>
      <c r="GB13" s="9">
        <v>36.718000000000004</v>
      </c>
      <c r="GC13" s="9">
        <v>19.068000000000001</v>
      </c>
      <c r="GD13" s="9">
        <v>17.649000000000001</v>
      </c>
      <c r="GE13" s="9">
        <v>167.74700000000001</v>
      </c>
      <c r="GF13" s="9">
        <v>84.403000000000006</v>
      </c>
      <c r="GG13" s="9">
        <v>83.343999999999994</v>
      </c>
      <c r="GH13" s="9">
        <v>21.771000000000001</v>
      </c>
      <c r="GI13" s="9">
        <v>7.577</v>
      </c>
      <c r="GJ13" s="9">
        <v>14.194000000000001</v>
      </c>
      <c r="GK13" s="9">
        <v>266.67500000000001</v>
      </c>
      <c r="GL13" s="9">
        <v>140.94900000000001</v>
      </c>
      <c r="GM13" s="9">
        <v>125.726</v>
      </c>
      <c r="GN13" s="9">
        <v>238.43799999999999</v>
      </c>
      <c r="GO13" s="9">
        <v>126.84399999999999</v>
      </c>
      <c r="GP13" s="9">
        <v>111.59399999999999</v>
      </c>
      <c r="GQ13" s="9">
        <v>221.25399999999999</v>
      </c>
      <c r="GR13" s="9">
        <v>117.88</v>
      </c>
      <c r="GS13" s="9">
        <v>103.374</v>
      </c>
      <c r="GT13" s="9">
        <v>66.581000000000003</v>
      </c>
      <c r="GU13" s="9">
        <v>33.174999999999997</v>
      </c>
      <c r="GV13" s="9">
        <v>33.405999999999999</v>
      </c>
      <c r="GW13" s="9">
        <v>40.802</v>
      </c>
      <c r="GX13" s="9">
        <v>21.908000000000001</v>
      </c>
      <c r="GY13" s="9">
        <v>18.893999999999998</v>
      </c>
      <c r="GZ13" s="9">
        <v>18.059000000000001</v>
      </c>
      <c r="HA13" s="9">
        <v>10.316000000000001</v>
      </c>
      <c r="HB13" s="9">
        <v>7.7430000000000003</v>
      </c>
      <c r="HC13" s="9">
        <v>15.346</v>
      </c>
      <c r="HD13" s="9">
        <v>8.0960000000000001</v>
      </c>
      <c r="HE13" s="9">
        <v>7.2510000000000003</v>
      </c>
      <c r="HF13" s="9">
        <v>166.602</v>
      </c>
      <c r="HG13" s="9">
        <v>72.147999999999996</v>
      </c>
      <c r="HH13" s="9">
        <v>94.453000000000003</v>
      </c>
      <c r="HI13" s="9">
        <v>33.215000000000003</v>
      </c>
      <c r="HJ13" s="9">
        <v>10.686999999999999</v>
      </c>
      <c r="HK13" s="9">
        <v>22.527999999999999</v>
      </c>
      <c r="HL13" s="9">
        <v>7.57</v>
      </c>
      <c r="HM13" s="9">
        <v>2.4529999999999998</v>
      </c>
      <c r="HN13" s="9">
        <v>5.117</v>
      </c>
      <c r="HO13" s="9">
        <v>29.332999999999998</v>
      </c>
      <c r="HP13" s="9">
        <v>10.451000000000001</v>
      </c>
      <c r="HQ13" s="9">
        <v>18.882000000000001</v>
      </c>
      <c r="HR13" s="9">
        <v>4.4859999999999998</v>
      </c>
      <c r="HS13" s="9">
        <v>1.3919999999999999</v>
      </c>
      <c r="HT13" s="9">
        <v>3.0939999999999999</v>
      </c>
      <c r="HU13" s="9">
        <v>23.427</v>
      </c>
      <c r="HV13" s="9">
        <v>8.6180000000000003</v>
      </c>
      <c r="HW13" s="9">
        <v>14.808999999999999</v>
      </c>
      <c r="HX13" s="9">
        <v>2.2320000000000002</v>
      </c>
      <c r="HY13" s="9">
        <v>1.2949999999999999</v>
      </c>
      <c r="HZ13" s="9">
        <v>0.93700000000000006</v>
      </c>
      <c r="IA13" s="9">
        <v>3.8820000000000001</v>
      </c>
      <c r="IB13" s="9">
        <v>0.23499999999999999</v>
      </c>
      <c r="IC13" s="9">
        <v>3.6459999999999999</v>
      </c>
      <c r="ID13" s="9">
        <v>6.7060000000000004</v>
      </c>
      <c r="IE13" s="9">
        <v>0.248</v>
      </c>
      <c r="IF13" s="9">
        <v>6.4589999999999996</v>
      </c>
      <c r="IG13" s="9">
        <v>64.682000000000002</v>
      </c>
      <c r="IH13" s="9">
        <v>30.213999999999999</v>
      </c>
      <c r="II13" s="9">
        <v>34.468000000000004</v>
      </c>
      <c r="IJ13" s="9">
        <v>48.561</v>
      </c>
      <c r="IK13" s="9">
        <v>18.782</v>
      </c>
      <c r="IL13" s="9">
        <v>29.779</v>
      </c>
      <c r="IM13" s="9">
        <v>7.2240000000000002</v>
      </c>
      <c r="IN13" s="9">
        <v>1.9339999999999999</v>
      </c>
      <c r="IO13" s="9">
        <v>5.29</v>
      </c>
      <c r="IP13" s="9">
        <v>41.337000000000003</v>
      </c>
      <c r="IQ13" s="9">
        <v>16.847999999999999</v>
      </c>
    </row>
    <row r="14" spans="1:251">
      <c r="A14" s="10">
        <v>43132</v>
      </c>
      <c r="B14" s="9">
        <v>28.343</v>
      </c>
      <c r="C14" s="9">
        <v>24.68</v>
      </c>
      <c r="D14" s="9">
        <v>510.12900000000002</v>
      </c>
      <c r="E14" s="9">
        <v>216.845</v>
      </c>
      <c r="F14" s="9">
        <v>293.28300000000002</v>
      </c>
      <c r="G14" s="9">
        <v>87.019000000000005</v>
      </c>
      <c r="H14" s="9">
        <v>36.075000000000003</v>
      </c>
      <c r="I14" s="9">
        <v>50.944000000000003</v>
      </c>
      <c r="J14" s="9">
        <v>28.396000000000001</v>
      </c>
      <c r="K14" s="9">
        <v>14.042</v>
      </c>
      <c r="L14" s="9">
        <v>14.353</v>
      </c>
      <c r="M14" s="9">
        <v>71.801000000000002</v>
      </c>
      <c r="N14" s="9">
        <v>28.47</v>
      </c>
      <c r="O14" s="9">
        <v>43.33</v>
      </c>
      <c r="P14" s="9">
        <v>12.509</v>
      </c>
      <c r="Q14" s="9">
        <v>4.3010000000000002</v>
      </c>
      <c r="R14" s="9">
        <v>8.2080000000000002</v>
      </c>
      <c r="S14" s="9">
        <v>57.347000000000001</v>
      </c>
      <c r="T14" s="9">
        <v>23.155000000000001</v>
      </c>
      <c r="U14" s="9">
        <v>34.192</v>
      </c>
      <c r="V14" s="9">
        <v>8.1120000000000001</v>
      </c>
      <c r="W14" s="9">
        <v>3.653</v>
      </c>
      <c r="X14" s="9">
        <v>4.4589999999999996</v>
      </c>
      <c r="Y14" s="9">
        <v>15.218</v>
      </c>
      <c r="Z14" s="9">
        <v>7.6050000000000004</v>
      </c>
      <c r="AA14" s="9">
        <v>7.6130000000000004</v>
      </c>
      <c r="AB14" s="9">
        <v>13.987</v>
      </c>
      <c r="AC14" s="9">
        <v>1.3180000000000001</v>
      </c>
      <c r="AD14" s="9">
        <v>12.669</v>
      </c>
      <c r="AE14" s="9">
        <v>199.06</v>
      </c>
      <c r="AF14" s="9">
        <v>94.102000000000004</v>
      </c>
      <c r="AG14" s="9">
        <v>104.958</v>
      </c>
      <c r="AH14" s="9">
        <v>140.042</v>
      </c>
      <c r="AI14" s="9">
        <v>64.418000000000006</v>
      </c>
      <c r="AJ14" s="9">
        <v>75.623999999999995</v>
      </c>
      <c r="AK14" s="9">
        <v>18.099</v>
      </c>
      <c r="AL14" s="9">
        <v>6.3559999999999999</v>
      </c>
      <c r="AM14" s="9">
        <v>11.743</v>
      </c>
      <c r="AN14" s="9">
        <v>121.943</v>
      </c>
      <c r="AO14" s="9">
        <v>58.061999999999998</v>
      </c>
      <c r="AP14" s="9">
        <v>63.881</v>
      </c>
      <c r="AQ14" s="9">
        <v>864.48</v>
      </c>
      <c r="AR14" s="9">
        <v>452.83199999999999</v>
      </c>
      <c r="AS14" s="9">
        <v>411.64800000000002</v>
      </c>
      <c r="AT14" s="9">
        <v>545.05200000000002</v>
      </c>
      <c r="AU14" s="9">
        <v>238.83199999999999</v>
      </c>
      <c r="AV14" s="9">
        <v>306.22000000000003</v>
      </c>
      <c r="AW14" s="9">
        <v>66.212999999999994</v>
      </c>
      <c r="AX14" s="9">
        <v>27.361999999999998</v>
      </c>
      <c r="AY14" s="9">
        <v>38.850999999999999</v>
      </c>
      <c r="AZ14" s="9">
        <v>2076.0709999999999</v>
      </c>
      <c r="BA14" s="9">
        <v>1032.319</v>
      </c>
      <c r="BB14" s="9">
        <v>1043.752</v>
      </c>
      <c r="BC14" s="9">
        <v>1347.701</v>
      </c>
      <c r="BD14" s="9">
        <v>726.33900000000006</v>
      </c>
      <c r="BE14" s="9">
        <v>621.36199999999997</v>
      </c>
      <c r="BF14" s="9">
        <v>213.96100000000001</v>
      </c>
      <c r="BG14" s="9">
        <v>106.221</v>
      </c>
      <c r="BH14" s="9">
        <v>107.739</v>
      </c>
      <c r="BI14" s="9">
        <v>123.84699999999999</v>
      </c>
      <c r="BJ14" s="9">
        <v>43.972000000000001</v>
      </c>
      <c r="BK14" s="9">
        <v>79.875</v>
      </c>
      <c r="BL14" s="9">
        <v>59.118000000000002</v>
      </c>
      <c r="BM14" s="9">
        <v>24.094999999999999</v>
      </c>
      <c r="BN14" s="9">
        <v>35.023000000000003</v>
      </c>
      <c r="BO14" s="9">
        <v>133.57599999999999</v>
      </c>
      <c r="BP14" s="9">
        <v>56.616</v>
      </c>
      <c r="BQ14" s="9">
        <v>76.960999999999999</v>
      </c>
      <c r="BR14" s="9">
        <v>117.435</v>
      </c>
      <c r="BS14" s="9">
        <v>41.256</v>
      </c>
      <c r="BT14" s="9">
        <v>76.180000000000007</v>
      </c>
      <c r="BU14" s="9">
        <v>244.33</v>
      </c>
      <c r="BV14" s="9">
        <v>136.018</v>
      </c>
      <c r="BW14" s="9">
        <v>108.312</v>
      </c>
      <c r="BX14" s="9">
        <v>1103.3699999999999</v>
      </c>
      <c r="BY14" s="9">
        <v>590.32100000000003</v>
      </c>
      <c r="BZ14" s="9">
        <v>513.04999999999995</v>
      </c>
      <c r="CA14" s="9">
        <v>221.995</v>
      </c>
      <c r="CB14" s="9">
        <v>123.83199999999999</v>
      </c>
      <c r="CC14" s="9">
        <v>98.164000000000001</v>
      </c>
      <c r="CD14" s="9">
        <v>890.99099999999999</v>
      </c>
      <c r="CE14" s="9">
        <v>450.91</v>
      </c>
      <c r="CF14" s="9">
        <v>440.08100000000002</v>
      </c>
      <c r="CG14" s="9">
        <v>117.845</v>
      </c>
      <c r="CH14" s="9">
        <v>62.844000000000001</v>
      </c>
      <c r="CI14" s="9">
        <v>55.000999999999998</v>
      </c>
      <c r="CJ14" s="9">
        <v>1449.7550000000001</v>
      </c>
      <c r="CK14" s="9">
        <v>771.25099999999998</v>
      </c>
      <c r="CL14" s="9">
        <v>678.50400000000002</v>
      </c>
      <c r="CM14" s="9">
        <v>1286.1420000000001</v>
      </c>
      <c r="CN14" s="9">
        <v>688.25800000000004</v>
      </c>
      <c r="CO14" s="9">
        <v>597.88499999999999</v>
      </c>
      <c r="CP14" s="9">
        <v>1197.652</v>
      </c>
      <c r="CQ14" s="9">
        <v>647.245</v>
      </c>
      <c r="CR14" s="9">
        <v>550.40599999999995</v>
      </c>
      <c r="CS14" s="9">
        <v>324.97800000000001</v>
      </c>
      <c r="CT14" s="9">
        <v>166.40299999999999</v>
      </c>
      <c r="CU14" s="9">
        <v>158.57499999999999</v>
      </c>
      <c r="CV14" s="9">
        <v>201.84299999999999</v>
      </c>
      <c r="CW14" s="9">
        <v>106.449</v>
      </c>
      <c r="CX14" s="9">
        <v>95.394000000000005</v>
      </c>
      <c r="CY14" s="9">
        <v>99.787999999999997</v>
      </c>
      <c r="CZ14" s="9">
        <v>61.536000000000001</v>
      </c>
      <c r="DA14" s="9">
        <v>38.252000000000002</v>
      </c>
      <c r="DB14" s="9">
        <v>87.936000000000007</v>
      </c>
      <c r="DC14" s="9">
        <v>47.966999999999999</v>
      </c>
      <c r="DD14" s="9">
        <v>39.969000000000001</v>
      </c>
      <c r="DE14" s="9">
        <v>640.43399999999997</v>
      </c>
      <c r="DF14" s="9">
        <v>258.01299999999998</v>
      </c>
      <c r="DG14" s="9">
        <v>382.42</v>
      </c>
      <c r="DH14" s="9">
        <v>158.65199999999999</v>
      </c>
      <c r="DI14" s="9">
        <v>56.435000000000002</v>
      </c>
      <c r="DJ14" s="9">
        <v>102.217</v>
      </c>
      <c r="DK14" s="9">
        <v>45.985999999999997</v>
      </c>
      <c r="DL14" s="9">
        <v>20.678000000000001</v>
      </c>
      <c r="DM14" s="9">
        <v>25.308</v>
      </c>
      <c r="DN14" s="9">
        <v>135.03800000000001</v>
      </c>
      <c r="DO14" s="9">
        <v>47.656999999999996</v>
      </c>
      <c r="DP14" s="9">
        <v>87.382000000000005</v>
      </c>
      <c r="DQ14" s="9">
        <v>24.195</v>
      </c>
      <c r="DR14" s="9">
        <v>6.29</v>
      </c>
      <c r="DS14" s="9">
        <v>17.905000000000001</v>
      </c>
      <c r="DT14" s="9">
        <v>102.89100000000001</v>
      </c>
      <c r="DU14" s="9">
        <v>38.185000000000002</v>
      </c>
      <c r="DV14" s="9">
        <v>64.706000000000003</v>
      </c>
      <c r="DW14" s="9">
        <v>15.321999999999999</v>
      </c>
      <c r="DX14" s="9">
        <v>6.0039999999999996</v>
      </c>
      <c r="DY14" s="9">
        <v>9.3190000000000008</v>
      </c>
      <c r="DZ14" s="9">
        <v>26.172000000000001</v>
      </c>
      <c r="EA14" s="9">
        <v>9.0090000000000003</v>
      </c>
      <c r="EB14" s="9">
        <v>17.163</v>
      </c>
      <c r="EC14" s="9">
        <v>32.106000000000002</v>
      </c>
      <c r="ED14" s="9">
        <v>1.885</v>
      </c>
      <c r="EE14" s="9">
        <v>30.22</v>
      </c>
      <c r="EF14" s="9">
        <v>290.86200000000002</v>
      </c>
      <c r="EG14" s="9">
        <v>116.919</v>
      </c>
      <c r="EH14" s="9">
        <v>173.94300000000001</v>
      </c>
      <c r="EI14" s="9">
        <v>249.14699999999999</v>
      </c>
      <c r="EJ14" s="9">
        <v>104.63200000000001</v>
      </c>
      <c r="EK14" s="9">
        <v>144.51499999999999</v>
      </c>
      <c r="EL14" s="9">
        <v>33.345999999999997</v>
      </c>
      <c r="EM14" s="9">
        <v>11.022</v>
      </c>
      <c r="EN14" s="9">
        <v>22.324000000000002</v>
      </c>
      <c r="EO14" s="9">
        <v>215.80099999999999</v>
      </c>
      <c r="EP14" s="9">
        <v>93.611000000000004</v>
      </c>
      <c r="EQ14" s="9">
        <v>122.19</v>
      </c>
      <c r="ER14" s="9">
        <v>1381.047</v>
      </c>
      <c r="ES14" s="9">
        <v>737.36099999999999</v>
      </c>
      <c r="ET14" s="9">
        <v>643.68600000000004</v>
      </c>
      <c r="EU14" s="9">
        <v>695.024</v>
      </c>
      <c r="EV14" s="9">
        <v>294.95800000000003</v>
      </c>
      <c r="EW14" s="9">
        <v>400.06599999999997</v>
      </c>
      <c r="EX14" s="9">
        <v>121.857</v>
      </c>
      <c r="EY14" s="9">
        <v>46.01</v>
      </c>
      <c r="EZ14" s="9">
        <v>75.846000000000004</v>
      </c>
      <c r="FA14" s="9">
        <v>436.77100000000002</v>
      </c>
      <c r="FB14" s="9">
        <v>215.405</v>
      </c>
      <c r="FC14" s="9">
        <v>221.36600000000001</v>
      </c>
      <c r="FD14" s="9">
        <v>255.15700000000001</v>
      </c>
      <c r="FE14" s="9">
        <v>131.41200000000001</v>
      </c>
      <c r="FF14" s="9">
        <v>123.745</v>
      </c>
      <c r="FG14" s="9">
        <v>38.673000000000002</v>
      </c>
      <c r="FH14" s="9">
        <v>17.693000000000001</v>
      </c>
      <c r="FI14" s="9">
        <v>20.981000000000002</v>
      </c>
      <c r="FJ14" s="9">
        <v>28.683</v>
      </c>
      <c r="FK14" s="9">
        <v>10.385999999999999</v>
      </c>
      <c r="FL14" s="9">
        <v>18.297000000000001</v>
      </c>
      <c r="FM14" s="9">
        <v>14.567</v>
      </c>
      <c r="FN14" s="9">
        <v>5.8410000000000002</v>
      </c>
      <c r="FO14" s="9">
        <v>8.7260000000000009</v>
      </c>
      <c r="FP14" s="9">
        <v>27.885000000000002</v>
      </c>
      <c r="FQ14" s="9">
        <v>10.342000000000001</v>
      </c>
      <c r="FR14" s="9">
        <v>17.542999999999999</v>
      </c>
      <c r="FS14" s="9">
        <v>27.225000000000001</v>
      </c>
      <c r="FT14" s="9">
        <v>9.8330000000000002</v>
      </c>
      <c r="FU14" s="9">
        <v>17.391999999999999</v>
      </c>
      <c r="FV14" s="9">
        <v>47.921999999999997</v>
      </c>
      <c r="FW14" s="9">
        <v>24.07</v>
      </c>
      <c r="FX14" s="9">
        <v>23.852</v>
      </c>
      <c r="FY14" s="9">
        <v>207.23500000000001</v>
      </c>
      <c r="FZ14" s="9">
        <v>107.342</v>
      </c>
      <c r="GA14" s="9">
        <v>99.893000000000001</v>
      </c>
      <c r="GB14" s="9">
        <v>43.548000000000002</v>
      </c>
      <c r="GC14" s="9">
        <v>21.286000000000001</v>
      </c>
      <c r="GD14" s="9">
        <v>22.262</v>
      </c>
      <c r="GE14" s="9">
        <v>171.09399999999999</v>
      </c>
      <c r="GF14" s="9">
        <v>84.043000000000006</v>
      </c>
      <c r="GG14" s="9">
        <v>87.051000000000002</v>
      </c>
      <c r="GH14" s="9">
        <v>19.783000000000001</v>
      </c>
      <c r="GI14" s="9">
        <v>9.2910000000000004</v>
      </c>
      <c r="GJ14" s="9">
        <v>10.492000000000001</v>
      </c>
      <c r="GK14" s="9">
        <v>275.34699999999998</v>
      </c>
      <c r="GL14" s="9">
        <v>141.08600000000001</v>
      </c>
      <c r="GM14" s="9">
        <v>134.261</v>
      </c>
      <c r="GN14" s="9">
        <v>244.23500000000001</v>
      </c>
      <c r="GO14" s="9">
        <v>124.706</v>
      </c>
      <c r="GP14" s="9">
        <v>119.529</v>
      </c>
      <c r="GQ14" s="9">
        <v>228.83500000000001</v>
      </c>
      <c r="GR14" s="9">
        <v>117.735</v>
      </c>
      <c r="GS14" s="9">
        <v>111.1</v>
      </c>
      <c r="GT14" s="9">
        <v>71.831999999999994</v>
      </c>
      <c r="GU14" s="9">
        <v>34.505000000000003</v>
      </c>
      <c r="GV14" s="9">
        <v>37.326999999999998</v>
      </c>
      <c r="GW14" s="9">
        <v>40.424999999999997</v>
      </c>
      <c r="GX14" s="9">
        <v>19.798999999999999</v>
      </c>
      <c r="GY14" s="9">
        <v>20.626000000000001</v>
      </c>
      <c r="GZ14" s="9">
        <v>20.234999999999999</v>
      </c>
      <c r="HA14" s="9">
        <v>10.125</v>
      </c>
      <c r="HB14" s="9">
        <v>10.11</v>
      </c>
      <c r="HC14" s="9">
        <v>16.355</v>
      </c>
      <c r="HD14" s="9">
        <v>9.1769999999999996</v>
      </c>
      <c r="HE14" s="9">
        <v>7.1769999999999996</v>
      </c>
      <c r="HF14" s="9">
        <v>165.25899999999999</v>
      </c>
      <c r="HG14" s="9">
        <v>74.814999999999998</v>
      </c>
      <c r="HH14" s="9">
        <v>90.444000000000003</v>
      </c>
      <c r="HI14" s="9">
        <v>29.97</v>
      </c>
      <c r="HJ14" s="9">
        <v>12.500999999999999</v>
      </c>
      <c r="HK14" s="9">
        <v>17.469000000000001</v>
      </c>
      <c r="HL14" s="9">
        <v>5.9619999999999997</v>
      </c>
      <c r="HM14" s="9">
        <v>2.246</v>
      </c>
      <c r="HN14" s="9">
        <v>3.7149999999999999</v>
      </c>
      <c r="HO14" s="9">
        <v>25.913</v>
      </c>
      <c r="HP14" s="9">
        <v>10.503</v>
      </c>
      <c r="HQ14" s="9">
        <v>15.41</v>
      </c>
      <c r="HR14" s="9">
        <v>3.1659999999999999</v>
      </c>
      <c r="HS14" s="9">
        <v>1.135</v>
      </c>
      <c r="HT14" s="9">
        <v>2.0310000000000001</v>
      </c>
      <c r="HU14" s="9">
        <v>21.948</v>
      </c>
      <c r="HV14" s="9">
        <v>8.9640000000000004</v>
      </c>
      <c r="HW14" s="9">
        <v>12.984999999999999</v>
      </c>
      <c r="HX14" s="9">
        <v>2.0230000000000001</v>
      </c>
      <c r="HY14" s="9">
        <v>0.71399999999999997</v>
      </c>
      <c r="HZ14" s="9">
        <v>1.31</v>
      </c>
      <c r="IA14" s="9">
        <v>4.4269999999999996</v>
      </c>
      <c r="IB14" s="9">
        <v>2.266</v>
      </c>
      <c r="IC14" s="9">
        <v>2.161</v>
      </c>
      <c r="ID14" s="9">
        <v>6.3959999999999999</v>
      </c>
      <c r="IE14" s="9">
        <v>1.361</v>
      </c>
      <c r="IF14" s="9">
        <v>5.0350000000000001</v>
      </c>
      <c r="IG14" s="9">
        <v>70.162000000000006</v>
      </c>
      <c r="IH14" s="9">
        <v>34.159999999999997</v>
      </c>
      <c r="II14" s="9">
        <v>36.002000000000002</v>
      </c>
      <c r="IJ14" s="9">
        <v>46.695</v>
      </c>
      <c r="IK14" s="9">
        <v>21.946999999999999</v>
      </c>
      <c r="IL14" s="9">
        <v>24.748999999999999</v>
      </c>
      <c r="IM14" s="9">
        <v>5.1230000000000002</v>
      </c>
      <c r="IN14" s="9">
        <v>1.802</v>
      </c>
      <c r="IO14" s="9">
        <v>3.3210000000000002</v>
      </c>
      <c r="IP14" s="9">
        <v>41.573</v>
      </c>
      <c r="IQ14" s="9">
        <v>20.145</v>
      </c>
    </row>
    <row r="15" spans="1:251">
      <c r="A15" s="10">
        <v>43497</v>
      </c>
      <c r="B15" s="9">
        <v>30.199000000000002</v>
      </c>
      <c r="C15" s="9">
        <v>23.888999999999999</v>
      </c>
      <c r="D15" s="9">
        <v>513.72</v>
      </c>
      <c r="E15" s="9">
        <v>216.66</v>
      </c>
      <c r="F15" s="9">
        <v>297.06</v>
      </c>
      <c r="G15" s="9">
        <v>93.512</v>
      </c>
      <c r="H15" s="9">
        <v>34.03</v>
      </c>
      <c r="I15" s="9">
        <v>59.481000000000002</v>
      </c>
      <c r="J15" s="9">
        <v>26.783999999999999</v>
      </c>
      <c r="K15" s="9">
        <v>11.523999999999999</v>
      </c>
      <c r="L15" s="9">
        <v>15.26</v>
      </c>
      <c r="M15" s="9">
        <v>79.328999999999994</v>
      </c>
      <c r="N15" s="9">
        <v>28.844000000000001</v>
      </c>
      <c r="O15" s="9">
        <v>50.484999999999999</v>
      </c>
      <c r="P15" s="9">
        <v>12.025</v>
      </c>
      <c r="Q15" s="9">
        <v>4.0250000000000004</v>
      </c>
      <c r="R15" s="9">
        <v>8</v>
      </c>
      <c r="S15" s="9">
        <v>63.981999999999999</v>
      </c>
      <c r="T15" s="9">
        <v>23.524000000000001</v>
      </c>
      <c r="U15" s="9">
        <v>40.457999999999998</v>
      </c>
      <c r="V15" s="9">
        <v>6.5490000000000004</v>
      </c>
      <c r="W15" s="9">
        <v>3.7909999999999999</v>
      </c>
      <c r="X15" s="9">
        <v>2.758</v>
      </c>
      <c r="Y15" s="9">
        <v>15.225</v>
      </c>
      <c r="Z15" s="9">
        <v>5.7380000000000004</v>
      </c>
      <c r="AA15" s="9">
        <v>9.4870000000000001</v>
      </c>
      <c r="AB15" s="9">
        <v>15.21</v>
      </c>
      <c r="AC15" s="9">
        <v>1.107</v>
      </c>
      <c r="AD15" s="9">
        <v>14.102</v>
      </c>
      <c r="AE15" s="9">
        <v>205.67699999999999</v>
      </c>
      <c r="AF15" s="9">
        <v>95.033000000000001</v>
      </c>
      <c r="AG15" s="9">
        <v>110.64400000000001</v>
      </c>
      <c r="AH15" s="9">
        <v>148.642</v>
      </c>
      <c r="AI15" s="9">
        <v>64.781000000000006</v>
      </c>
      <c r="AJ15" s="9">
        <v>83.861000000000004</v>
      </c>
      <c r="AK15" s="9">
        <v>19.774000000000001</v>
      </c>
      <c r="AL15" s="9">
        <v>8.26</v>
      </c>
      <c r="AM15" s="9">
        <v>11.513999999999999</v>
      </c>
      <c r="AN15" s="9">
        <v>128.86799999999999</v>
      </c>
      <c r="AO15" s="9">
        <v>56.521000000000001</v>
      </c>
      <c r="AP15" s="9">
        <v>72.346999999999994</v>
      </c>
      <c r="AQ15" s="9">
        <v>880.24199999999996</v>
      </c>
      <c r="AR15" s="9">
        <v>464.22399999999999</v>
      </c>
      <c r="AS15" s="9">
        <v>416.01799999999997</v>
      </c>
      <c r="AT15" s="9">
        <v>548.03399999999999</v>
      </c>
      <c r="AU15" s="9">
        <v>238.59899999999999</v>
      </c>
      <c r="AV15" s="9">
        <v>309.43599999999998</v>
      </c>
      <c r="AW15" s="9">
        <v>72.320999999999998</v>
      </c>
      <c r="AX15" s="9">
        <v>25.741</v>
      </c>
      <c r="AY15" s="9">
        <v>46.58</v>
      </c>
      <c r="AZ15" s="9">
        <v>2084.4340000000002</v>
      </c>
      <c r="BA15" s="9">
        <v>1039.1669999999999</v>
      </c>
      <c r="BB15" s="9">
        <v>1045.2670000000001</v>
      </c>
      <c r="BC15" s="9">
        <v>1362.43</v>
      </c>
      <c r="BD15" s="9">
        <v>738.274</v>
      </c>
      <c r="BE15" s="9">
        <v>624.15599999999995</v>
      </c>
      <c r="BF15" s="9">
        <v>203.09899999999999</v>
      </c>
      <c r="BG15" s="9">
        <v>98.606999999999999</v>
      </c>
      <c r="BH15" s="9">
        <v>104.492</v>
      </c>
      <c r="BI15" s="9">
        <v>127.336</v>
      </c>
      <c r="BJ15" s="9">
        <v>43.948999999999998</v>
      </c>
      <c r="BK15" s="9">
        <v>83.387</v>
      </c>
      <c r="BL15" s="9">
        <v>70.986000000000004</v>
      </c>
      <c r="BM15" s="9">
        <v>30.146000000000001</v>
      </c>
      <c r="BN15" s="9">
        <v>40.840000000000003</v>
      </c>
      <c r="BO15" s="9">
        <v>129.446</v>
      </c>
      <c r="BP15" s="9">
        <v>53.055</v>
      </c>
      <c r="BQ15" s="9">
        <v>76.39</v>
      </c>
      <c r="BR15" s="9">
        <v>117.154</v>
      </c>
      <c r="BS15" s="9">
        <v>42.302999999999997</v>
      </c>
      <c r="BT15" s="9">
        <v>74.849999999999994</v>
      </c>
      <c r="BU15" s="9">
        <v>254.87100000000001</v>
      </c>
      <c r="BV15" s="9">
        <v>143.53899999999999</v>
      </c>
      <c r="BW15" s="9">
        <v>111.33199999999999</v>
      </c>
      <c r="BX15" s="9">
        <v>1107.558</v>
      </c>
      <c r="BY15" s="9">
        <v>594.73500000000001</v>
      </c>
      <c r="BZ15" s="9">
        <v>512.82399999999996</v>
      </c>
      <c r="CA15" s="9">
        <v>233.16399999999999</v>
      </c>
      <c r="CB15" s="9">
        <v>127.042</v>
      </c>
      <c r="CC15" s="9">
        <v>106.122</v>
      </c>
      <c r="CD15" s="9">
        <v>899.42899999999997</v>
      </c>
      <c r="CE15" s="9">
        <v>463.315</v>
      </c>
      <c r="CF15" s="9">
        <v>436.11399999999998</v>
      </c>
      <c r="CG15" s="9">
        <v>114.91500000000001</v>
      </c>
      <c r="CH15" s="9">
        <v>57.667000000000002</v>
      </c>
      <c r="CI15" s="9">
        <v>57.247999999999998</v>
      </c>
      <c r="CJ15" s="9">
        <v>1469.41</v>
      </c>
      <c r="CK15" s="9">
        <v>784.69200000000001</v>
      </c>
      <c r="CL15" s="9">
        <v>684.71799999999996</v>
      </c>
      <c r="CM15" s="9">
        <v>1322.79</v>
      </c>
      <c r="CN15" s="9">
        <v>718.63499999999999</v>
      </c>
      <c r="CO15" s="9">
        <v>604.15499999999997</v>
      </c>
      <c r="CP15" s="9">
        <v>1228.058</v>
      </c>
      <c r="CQ15" s="9">
        <v>675.49400000000003</v>
      </c>
      <c r="CR15" s="9">
        <v>552.56399999999996</v>
      </c>
      <c r="CS15" s="9">
        <v>349.84399999999999</v>
      </c>
      <c r="CT15" s="9">
        <v>185.572</v>
      </c>
      <c r="CU15" s="9">
        <v>164.27199999999999</v>
      </c>
      <c r="CV15" s="9">
        <v>229.13900000000001</v>
      </c>
      <c r="CW15" s="9">
        <v>127.325</v>
      </c>
      <c r="CX15" s="9">
        <v>101.813</v>
      </c>
      <c r="CY15" s="9">
        <v>122.15900000000001</v>
      </c>
      <c r="CZ15" s="9">
        <v>80.908000000000001</v>
      </c>
      <c r="DA15" s="9">
        <v>41.250999999999998</v>
      </c>
      <c r="DB15" s="9">
        <v>89.99</v>
      </c>
      <c r="DC15" s="9">
        <v>51.363</v>
      </c>
      <c r="DD15" s="9">
        <v>38.627000000000002</v>
      </c>
      <c r="DE15" s="9">
        <v>632.01400000000001</v>
      </c>
      <c r="DF15" s="9">
        <v>249.53</v>
      </c>
      <c r="DG15" s="9">
        <v>382.48399999999998</v>
      </c>
      <c r="DH15" s="9">
        <v>141.24799999999999</v>
      </c>
      <c r="DI15" s="9">
        <v>45.54</v>
      </c>
      <c r="DJ15" s="9">
        <v>95.707999999999998</v>
      </c>
      <c r="DK15" s="9">
        <v>44.869</v>
      </c>
      <c r="DL15" s="9">
        <v>17.960999999999999</v>
      </c>
      <c r="DM15" s="9">
        <v>26.908000000000001</v>
      </c>
      <c r="DN15" s="9">
        <v>120.502</v>
      </c>
      <c r="DO15" s="9">
        <v>39.179000000000002</v>
      </c>
      <c r="DP15" s="9">
        <v>81.323999999999998</v>
      </c>
      <c r="DQ15" s="9">
        <v>24.018999999999998</v>
      </c>
      <c r="DR15" s="9">
        <v>5.9210000000000003</v>
      </c>
      <c r="DS15" s="9">
        <v>18.097999999999999</v>
      </c>
      <c r="DT15" s="9">
        <v>89.341999999999999</v>
      </c>
      <c r="DU15" s="9">
        <v>31.077999999999999</v>
      </c>
      <c r="DV15" s="9">
        <v>58.262999999999998</v>
      </c>
      <c r="DW15" s="9">
        <v>11.388</v>
      </c>
      <c r="DX15" s="9">
        <v>3.948</v>
      </c>
      <c r="DY15" s="9">
        <v>7.44</v>
      </c>
      <c r="DZ15" s="9">
        <v>21.684000000000001</v>
      </c>
      <c r="EA15" s="9">
        <v>6.3620000000000001</v>
      </c>
      <c r="EB15" s="9">
        <v>15.321999999999999</v>
      </c>
      <c r="EC15" s="9">
        <v>33.918999999999997</v>
      </c>
      <c r="ED15" s="9">
        <v>2.5550000000000002</v>
      </c>
      <c r="EE15" s="9">
        <v>31.364999999999998</v>
      </c>
      <c r="EF15" s="9">
        <v>292.22699999999998</v>
      </c>
      <c r="EG15" s="9">
        <v>110.43</v>
      </c>
      <c r="EH15" s="9">
        <v>181.797</v>
      </c>
      <c r="EI15" s="9">
        <v>232.17500000000001</v>
      </c>
      <c r="EJ15" s="9">
        <v>96.903000000000006</v>
      </c>
      <c r="EK15" s="9">
        <v>135.273</v>
      </c>
      <c r="EL15" s="9">
        <v>37.209000000000003</v>
      </c>
      <c r="EM15" s="9">
        <v>13.273999999999999</v>
      </c>
      <c r="EN15" s="9">
        <v>23.934999999999999</v>
      </c>
      <c r="EO15" s="9">
        <v>194.96700000000001</v>
      </c>
      <c r="EP15" s="9">
        <v>83.629000000000005</v>
      </c>
      <c r="EQ15" s="9">
        <v>111.33799999999999</v>
      </c>
      <c r="ER15" s="9">
        <v>1399.6389999999999</v>
      </c>
      <c r="ES15" s="9">
        <v>751.548</v>
      </c>
      <c r="ET15" s="9">
        <v>648.09</v>
      </c>
      <c r="EU15" s="9">
        <v>684.79499999999996</v>
      </c>
      <c r="EV15" s="9">
        <v>287.61900000000003</v>
      </c>
      <c r="EW15" s="9">
        <v>397.17599999999999</v>
      </c>
      <c r="EX15" s="9">
        <v>113.884</v>
      </c>
      <c r="EY15" s="9">
        <v>38.347000000000001</v>
      </c>
      <c r="EZ15" s="9">
        <v>75.537999999999997</v>
      </c>
      <c r="FA15" s="9">
        <v>446.38299999999998</v>
      </c>
      <c r="FB15" s="9">
        <v>219.34399999999999</v>
      </c>
      <c r="FC15" s="9">
        <v>227.03899999999999</v>
      </c>
      <c r="FD15" s="9">
        <v>257.81400000000002</v>
      </c>
      <c r="FE15" s="9">
        <v>135.99799999999999</v>
      </c>
      <c r="FF15" s="9">
        <v>121.81699999999999</v>
      </c>
      <c r="FG15" s="9">
        <v>39.648000000000003</v>
      </c>
      <c r="FH15" s="9">
        <v>18.533999999999999</v>
      </c>
      <c r="FI15" s="9">
        <v>21.114000000000001</v>
      </c>
      <c r="FJ15" s="9">
        <v>27.414999999999999</v>
      </c>
      <c r="FK15" s="9">
        <v>10.06</v>
      </c>
      <c r="FL15" s="9">
        <v>17.355</v>
      </c>
      <c r="FM15" s="9">
        <v>13.801</v>
      </c>
      <c r="FN15" s="9">
        <v>5.92</v>
      </c>
      <c r="FO15" s="9">
        <v>7.8810000000000002</v>
      </c>
      <c r="FP15" s="9">
        <v>28.326000000000001</v>
      </c>
      <c r="FQ15" s="9">
        <v>10.776999999999999</v>
      </c>
      <c r="FR15" s="9">
        <v>17.548999999999999</v>
      </c>
      <c r="FS15" s="9">
        <v>26.516999999999999</v>
      </c>
      <c r="FT15" s="9">
        <v>9.6509999999999998</v>
      </c>
      <c r="FU15" s="9">
        <v>16.866</v>
      </c>
      <c r="FV15" s="9">
        <v>46.86</v>
      </c>
      <c r="FW15" s="9">
        <v>25.521000000000001</v>
      </c>
      <c r="FX15" s="9">
        <v>21.338999999999999</v>
      </c>
      <c r="FY15" s="9">
        <v>210.95400000000001</v>
      </c>
      <c r="FZ15" s="9">
        <v>110.477</v>
      </c>
      <c r="GA15" s="9">
        <v>100.47799999999999</v>
      </c>
      <c r="GB15" s="9">
        <v>44</v>
      </c>
      <c r="GC15" s="9">
        <v>24.143000000000001</v>
      </c>
      <c r="GD15" s="9">
        <v>19.856999999999999</v>
      </c>
      <c r="GE15" s="9">
        <v>170.23599999999999</v>
      </c>
      <c r="GF15" s="9">
        <v>83.686999999999998</v>
      </c>
      <c r="GG15" s="9">
        <v>86.549000000000007</v>
      </c>
      <c r="GH15" s="9">
        <v>23.151</v>
      </c>
      <c r="GI15" s="9">
        <v>10.51</v>
      </c>
      <c r="GJ15" s="9">
        <v>12.641999999999999</v>
      </c>
      <c r="GK15" s="9">
        <v>277.69799999999998</v>
      </c>
      <c r="GL15" s="9">
        <v>144.24100000000001</v>
      </c>
      <c r="GM15" s="9">
        <v>133.45599999999999</v>
      </c>
      <c r="GN15" s="9">
        <v>250.89400000000001</v>
      </c>
      <c r="GO15" s="9">
        <v>131.20400000000001</v>
      </c>
      <c r="GP15" s="9">
        <v>119.691</v>
      </c>
      <c r="GQ15" s="9">
        <v>234.02</v>
      </c>
      <c r="GR15" s="9">
        <v>124.175</v>
      </c>
      <c r="GS15" s="9">
        <v>109.845</v>
      </c>
      <c r="GT15" s="9">
        <v>71.614000000000004</v>
      </c>
      <c r="GU15" s="9">
        <v>34.225000000000001</v>
      </c>
      <c r="GV15" s="9">
        <v>37.39</v>
      </c>
      <c r="GW15" s="9">
        <v>43.343000000000004</v>
      </c>
      <c r="GX15" s="9">
        <v>22.259</v>
      </c>
      <c r="GY15" s="9">
        <v>21.082999999999998</v>
      </c>
      <c r="GZ15" s="9">
        <v>23.459</v>
      </c>
      <c r="HA15" s="9">
        <v>14.016</v>
      </c>
      <c r="HB15" s="9">
        <v>9.4429999999999996</v>
      </c>
      <c r="HC15" s="9">
        <v>18.178999999999998</v>
      </c>
      <c r="HD15" s="9">
        <v>8.7430000000000003</v>
      </c>
      <c r="HE15" s="9">
        <v>9.4369999999999994</v>
      </c>
      <c r="HF15" s="9">
        <v>170.38900000000001</v>
      </c>
      <c r="HG15" s="9">
        <v>74.603999999999999</v>
      </c>
      <c r="HH15" s="9">
        <v>95.786000000000001</v>
      </c>
      <c r="HI15" s="9">
        <v>29.248999999999999</v>
      </c>
      <c r="HJ15" s="9">
        <v>11.648999999999999</v>
      </c>
      <c r="HK15" s="9">
        <v>17.600000000000001</v>
      </c>
      <c r="HL15" s="9">
        <v>8.6280000000000001</v>
      </c>
      <c r="HM15" s="9">
        <v>4.2859999999999996</v>
      </c>
      <c r="HN15" s="9">
        <v>4.3419999999999996</v>
      </c>
      <c r="HO15" s="9">
        <v>26.213000000000001</v>
      </c>
      <c r="HP15" s="9">
        <v>10.753</v>
      </c>
      <c r="HQ15" s="9">
        <v>15.46</v>
      </c>
      <c r="HR15" s="9">
        <v>3.335</v>
      </c>
      <c r="HS15" s="9">
        <v>1.171</v>
      </c>
      <c r="HT15" s="9">
        <v>2.1640000000000001</v>
      </c>
      <c r="HU15" s="9">
        <v>21.594999999999999</v>
      </c>
      <c r="HV15" s="9">
        <v>9.4689999999999994</v>
      </c>
      <c r="HW15" s="9">
        <v>12.125999999999999</v>
      </c>
      <c r="HX15" s="9">
        <v>1.794</v>
      </c>
      <c r="HY15" s="9">
        <v>0.90200000000000002</v>
      </c>
      <c r="HZ15" s="9">
        <v>0.89200000000000002</v>
      </c>
      <c r="IA15" s="9">
        <v>3.29</v>
      </c>
      <c r="IB15" s="9">
        <v>1.1499999999999999</v>
      </c>
      <c r="IC15" s="9">
        <v>2.14</v>
      </c>
      <c r="ID15" s="9">
        <v>5.8369999999999997</v>
      </c>
      <c r="IE15" s="9">
        <v>0.317</v>
      </c>
      <c r="IF15" s="9">
        <v>5.52</v>
      </c>
      <c r="IG15" s="9">
        <v>71.665000000000006</v>
      </c>
      <c r="IH15" s="9">
        <v>32.478999999999999</v>
      </c>
      <c r="II15" s="9">
        <v>39.186999999999998</v>
      </c>
      <c r="IJ15" s="9">
        <v>47.682000000000002</v>
      </c>
      <c r="IK15" s="9">
        <v>20.646000000000001</v>
      </c>
      <c r="IL15" s="9">
        <v>27.036000000000001</v>
      </c>
      <c r="IM15" s="9">
        <v>5.5830000000000002</v>
      </c>
      <c r="IN15" s="9">
        <v>1.903</v>
      </c>
      <c r="IO15" s="9">
        <v>3.681</v>
      </c>
      <c r="IP15" s="9">
        <v>42.098999999999997</v>
      </c>
      <c r="IQ15" s="9">
        <v>18.742999999999999</v>
      </c>
    </row>
    <row r="16" spans="1:251">
      <c r="A16" s="10">
        <v>43862</v>
      </c>
      <c r="B16" s="9">
        <v>31.62</v>
      </c>
      <c r="C16" s="9">
        <v>23.870999999999999</v>
      </c>
      <c r="D16" s="9">
        <v>528.55499999999995</v>
      </c>
      <c r="E16" s="9">
        <v>235.24</v>
      </c>
      <c r="F16" s="9">
        <v>293.315</v>
      </c>
      <c r="G16" s="9">
        <v>93.759</v>
      </c>
      <c r="H16" s="9">
        <v>42.058999999999997</v>
      </c>
      <c r="I16" s="9">
        <v>51.698999999999998</v>
      </c>
      <c r="J16" s="9">
        <v>25.664000000000001</v>
      </c>
      <c r="K16" s="9">
        <v>11.749000000000001</v>
      </c>
      <c r="L16" s="9">
        <v>13.914</v>
      </c>
      <c r="M16" s="9">
        <v>79.873000000000005</v>
      </c>
      <c r="N16" s="9">
        <v>34.79</v>
      </c>
      <c r="O16" s="9">
        <v>45.082999999999998</v>
      </c>
      <c r="P16" s="9">
        <v>16.443000000000001</v>
      </c>
      <c r="Q16" s="9">
        <v>6.1189999999999998</v>
      </c>
      <c r="R16" s="9">
        <v>10.324999999999999</v>
      </c>
      <c r="S16" s="9">
        <v>60.15</v>
      </c>
      <c r="T16" s="9">
        <v>26.89</v>
      </c>
      <c r="U16" s="9">
        <v>33.259</v>
      </c>
      <c r="V16" s="9">
        <v>5.1550000000000002</v>
      </c>
      <c r="W16" s="9">
        <v>2.7170000000000001</v>
      </c>
      <c r="X16" s="9">
        <v>2.4380000000000002</v>
      </c>
      <c r="Y16" s="9">
        <v>14.781000000000001</v>
      </c>
      <c r="Z16" s="9">
        <v>7.8550000000000004</v>
      </c>
      <c r="AA16" s="9">
        <v>6.9260000000000002</v>
      </c>
      <c r="AB16" s="9">
        <v>13.262</v>
      </c>
      <c r="AC16" s="9">
        <v>0.96699999999999997</v>
      </c>
      <c r="AD16" s="9">
        <v>12.295</v>
      </c>
      <c r="AE16" s="9">
        <v>215.73400000000001</v>
      </c>
      <c r="AF16" s="9">
        <v>101.679</v>
      </c>
      <c r="AG16" s="9">
        <v>114.05500000000001</v>
      </c>
      <c r="AH16" s="9">
        <v>150.14599999999999</v>
      </c>
      <c r="AI16" s="9">
        <v>74.266000000000005</v>
      </c>
      <c r="AJ16" s="9">
        <v>75.88</v>
      </c>
      <c r="AK16" s="9">
        <v>25.393000000000001</v>
      </c>
      <c r="AL16" s="9">
        <v>10.584</v>
      </c>
      <c r="AM16" s="9">
        <v>14.808999999999999</v>
      </c>
      <c r="AN16" s="9">
        <v>124.753</v>
      </c>
      <c r="AO16" s="9">
        <v>63.682000000000002</v>
      </c>
      <c r="AP16" s="9">
        <v>61.070999999999998</v>
      </c>
      <c r="AQ16" s="9">
        <v>890.827</v>
      </c>
      <c r="AR16" s="9">
        <v>457.09500000000003</v>
      </c>
      <c r="AS16" s="9">
        <v>433.73200000000003</v>
      </c>
      <c r="AT16" s="9">
        <v>558.65300000000002</v>
      </c>
      <c r="AU16" s="9">
        <v>256.27699999999999</v>
      </c>
      <c r="AV16" s="9">
        <v>302.37700000000001</v>
      </c>
      <c r="AW16" s="9">
        <v>73.671000000000006</v>
      </c>
      <c r="AX16" s="9">
        <v>32.67</v>
      </c>
      <c r="AY16" s="9">
        <v>41.002000000000002</v>
      </c>
      <c r="AZ16" s="9">
        <v>2160.2220000000002</v>
      </c>
      <c r="BA16" s="9">
        <v>1073.694</v>
      </c>
      <c r="BB16" s="9">
        <v>1086.528</v>
      </c>
      <c r="BC16" s="9">
        <v>1400.954</v>
      </c>
      <c r="BD16" s="9">
        <v>757.37699999999995</v>
      </c>
      <c r="BE16" s="9">
        <v>643.577</v>
      </c>
      <c r="BF16" s="9">
        <v>210.452</v>
      </c>
      <c r="BG16" s="9">
        <v>111.45399999999999</v>
      </c>
      <c r="BH16" s="9">
        <v>98.997</v>
      </c>
      <c r="BI16" s="9">
        <v>133.80799999999999</v>
      </c>
      <c r="BJ16" s="9">
        <v>54.131</v>
      </c>
      <c r="BK16" s="9">
        <v>79.677000000000007</v>
      </c>
      <c r="BL16" s="9">
        <v>69.679000000000002</v>
      </c>
      <c r="BM16" s="9">
        <v>31.172999999999998</v>
      </c>
      <c r="BN16" s="9">
        <v>38.506</v>
      </c>
      <c r="BO16" s="9">
        <v>135.33500000000001</v>
      </c>
      <c r="BP16" s="9">
        <v>60.305999999999997</v>
      </c>
      <c r="BQ16" s="9">
        <v>75.028999999999996</v>
      </c>
      <c r="BR16" s="9">
        <v>125.533</v>
      </c>
      <c r="BS16" s="9">
        <v>51.31</v>
      </c>
      <c r="BT16" s="9">
        <v>74.222999999999999</v>
      </c>
      <c r="BU16" s="9">
        <v>263.89999999999998</v>
      </c>
      <c r="BV16" s="9">
        <v>142.33000000000001</v>
      </c>
      <c r="BW16" s="9">
        <v>121.57</v>
      </c>
      <c r="BX16" s="9">
        <v>1137.0540000000001</v>
      </c>
      <c r="BY16" s="9">
        <v>615.04700000000003</v>
      </c>
      <c r="BZ16" s="9">
        <v>522.00699999999995</v>
      </c>
      <c r="CA16" s="9">
        <v>243.19300000000001</v>
      </c>
      <c r="CB16" s="9">
        <v>130.637</v>
      </c>
      <c r="CC16" s="9">
        <v>112.556</v>
      </c>
      <c r="CD16" s="9">
        <v>938.34799999999996</v>
      </c>
      <c r="CE16" s="9">
        <v>482.15800000000002</v>
      </c>
      <c r="CF16" s="9">
        <v>456.19</v>
      </c>
      <c r="CG16" s="9">
        <v>120.982</v>
      </c>
      <c r="CH16" s="9">
        <v>63.811</v>
      </c>
      <c r="CI16" s="9">
        <v>57.170999999999999</v>
      </c>
      <c r="CJ16" s="9">
        <v>1498.424</v>
      </c>
      <c r="CK16" s="9">
        <v>802.20399999999995</v>
      </c>
      <c r="CL16" s="9">
        <v>696.22</v>
      </c>
      <c r="CM16" s="9">
        <v>1337.0319999999999</v>
      </c>
      <c r="CN16" s="9">
        <v>716.78300000000002</v>
      </c>
      <c r="CO16" s="9">
        <v>620.24900000000002</v>
      </c>
      <c r="CP16" s="9">
        <v>1251.2670000000001</v>
      </c>
      <c r="CQ16" s="9">
        <v>679.00900000000001</v>
      </c>
      <c r="CR16" s="9">
        <v>572.25800000000004</v>
      </c>
      <c r="CS16" s="9">
        <v>363.11200000000002</v>
      </c>
      <c r="CT16" s="9">
        <v>186.339</v>
      </c>
      <c r="CU16" s="9">
        <v>176.773</v>
      </c>
      <c r="CV16" s="9">
        <v>210.58600000000001</v>
      </c>
      <c r="CW16" s="9">
        <v>108.905</v>
      </c>
      <c r="CX16" s="9">
        <v>101.681</v>
      </c>
      <c r="CY16" s="9">
        <v>113.116</v>
      </c>
      <c r="CZ16" s="9">
        <v>64.076999999999998</v>
      </c>
      <c r="DA16" s="9">
        <v>49.037999999999997</v>
      </c>
      <c r="DB16" s="9">
        <v>82.617000000000004</v>
      </c>
      <c r="DC16" s="9">
        <v>43.81</v>
      </c>
      <c r="DD16" s="9">
        <v>38.807000000000002</v>
      </c>
      <c r="DE16" s="9">
        <v>676.65099999999995</v>
      </c>
      <c r="DF16" s="9">
        <v>272.50700000000001</v>
      </c>
      <c r="DG16" s="9">
        <v>404.14400000000001</v>
      </c>
      <c r="DH16" s="9">
        <v>151.24799999999999</v>
      </c>
      <c r="DI16" s="9">
        <v>47.854999999999997</v>
      </c>
      <c r="DJ16" s="9">
        <v>103.393</v>
      </c>
      <c r="DK16" s="9">
        <v>50.256</v>
      </c>
      <c r="DL16" s="9">
        <v>17.231000000000002</v>
      </c>
      <c r="DM16" s="9">
        <v>33.024999999999999</v>
      </c>
      <c r="DN16" s="9">
        <v>129.965</v>
      </c>
      <c r="DO16" s="9">
        <v>40.420999999999999</v>
      </c>
      <c r="DP16" s="9">
        <v>89.543999999999997</v>
      </c>
      <c r="DQ16" s="9">
        <v>19.157</v>
      </c>
      <c r="DR16" s="9">
        <v>6.01</v>
      </c>
      <c r="DS16" s="9">
        <v>13.147</v>
      </c>
      <c r="DT16" s="9">
        <v>105.51900000000001</v>
      </c>
      <c r="DU16" s="9">
        <v>32.299999999999997</v>
      </c>
      <c r="DV16" s="9">
        <v>73.218999999999994</v>
      </c>
      <c r="DW16" s="9">
        <v>11.359</v>
      </c>
      <c r="DX16" s="9">
        <v>5.8639999999999999</v>
      </c>
      <c r="DY16" s="9">
        <v>5.4939999999999998</v>
      </c>
      <c r="DZ16" s="9">
        <v>22.74</v>
      </c>
      <c r="EA16" s="9">
        <v>7.9770000000000003</v>
      </c>
      <c r="EB16" s="9">
        <v>14.762</v>
      </c>
      <c r="EC16" s="9">
        <v>38.686999999999998</v>
      </c>
      <c r="ED16" s="9">
        <v>1.347</v>
      </c>
      <c r="EE16" s="9">
        <v>37.338999999999999</v>
      </c>
      <c r="EF16" s="9">
        <v>302.851</v>
      </c>
      <c r="EG16" s="9">
        <v>122.03400000000001</v>
      </c>
      <c r="EH16" s="9">
        <v>180.81700000000001</v>
      </c>
      <c r="EI16" s="9">
        <v>235.321</v>
      </c>
      <c r="EJ16" s="9">
        <v>92.207999999999998</v>
      </c>
      <c r="EK16" s="9">
        <v>143.113</v>
      </c>
      <c r="EL16" s="9">
        <v>29.974</v>
      </c>
      <c r="EM16" s="9">
        <v>11.483000000000001</v>
      </c>
      <c r="EN16" s="9">
        <v>18.491</v>
      </c>
      <c r="EO16" s="9">
        <v>205.34700000000001</v>
      </c>
      <c r="EP16" s="9">
        <v>80.724999999999994</v>
      </c>
      <c r="EQ16" s="9">
        <v>124.622</v>
      </c>
      <c r="ER16" s="9">
        <v>1430.9280000000001</v>
      </c>
      <c r="ES16" s="9">
        <v>768.86</v>
      </c>
      <c r="ET16" s="9">
        <v>662.06799999999998</v>
      </c>
      <c r="EU16" s="9">
        <v>729.29399999999998</v>
      </c>
      <c r="EV16" s="9">
        <v>304.834</v>
      </c>
      <c r="EW16" s="9">
        <v>424.46</v>
      </c>
      <c r="EX16" s="9">
        <v>119.565</v>
      </c>
      <c r="EY16" s="9">
        <v>38.679000000000002</v>
      </c>
      <c r="EZ16" s="9">
        <v>80.885999999999996</v>
      </c>
      <c r="FA16" s="9">
        <v>457.19099999999997</v>
      </c>
      <c r="FB16" s="9">
        <v>225.46700000000001</v>
      </c>
      <c r="FC16" s="9">
        <v>231.72399999999999</v>
      </c>
      <c r="FD16" s="9">
        <v>272.04700000000003</v>
      </c>
      <c r="FE16" s="9">
        <v>143.374</v>
      </c>
      <c r="FF16" s="9">
        <v>128.673</v>
      </c>
      <c r="FG16" s="9">
        <v>44.805</v>
      </c>
      <c r="FH16" s="9">
        <v>21.241</v>
      </c>
      <c r="FI16" s="9">
        <v>23.564</v>
      </c>
      <c r="FJ16" s="9">
        <v>32.999000000000002</v>
      </c>
      <c r="FK16" s="9">
        <v>13.054</v>
      </c>
      <c r="FL16" s="9">
        <v>19.945</v>
      </c>
      <c r="FM16" s="9">
        <v>16.588999999999999</v>
      </c>
      <c r="FN16" s="9">
        <v>6.2439999999999998</v>
      </c>
      <c r="FO16" s="9">
        <v>10.343999999999999</v>
      </c>
      <c r="FP16" s="9">
        <v>34.277000000000001</v>
      </c>
      <c r="FQ16" s="9">
        <v>14.471</v>
      </c>
      <c r="FR16" s="9">
        <v>19.806000000000001</v>
      </c>
      <c r="FS16" s="9">
        <v>31.818999999999999</v>
      </c>
      <c r="FT16" s="9">
        <v>12.525</v>
      </c>
      <c r="FU16" s="9">
        <v>19.294</v>
      </c>
      <c r="FV16" s="9">
        <v>48.097000000000001</v>
      </c>
      <c r="FW16" s="9">
        <v>25.984000000000002</v>
      </c>
      <c r="FX16" s="9">
        <v>22.113</v>
      </c>
      <c r="FY16" s="9">
        <v>223.94900000000001</v>
      </c>
      <c r="FZ16" s="9">
        <v>117.39</v>
      </c>
      <c r="GA16" s="9">
        <v>106.56</v>
      </c>
      <c r="GB16" s="9">
        <v>43.71</v>
      </c>
      <c r="GC16" s="9">
        <v>23.135999999999999</v>
      </c>
      <c r="GD16" s="9">
        <v>20.574000000000002</v>
      </c>
      <c r="GE16" s="9">
        <v>185.06200000000001</v>
      </c>
      <c r="GF16" s="9">
        <v>91.822999999999993</v>
      </c>
      <c r="GG16" s="9">
        <v>93.239000000000004</v>
      </c>
      <c r="GH16" s="9">
        <v>25.259</v>
      </c>
      <c r="GI16" s="9">
        <v>12.055</v>
      </c>
      <c r="GJ16" s="9">
        <v>13.205</v>
      </c>
      <c r="GK16" s="9">
        <v>292.78699999999998</v>
      </c>
      <c r="GL16" s="9">
        <v>151.68799999999999</v>
      </c>
      <c r="GM16" s="9">
        <v>141.09899999999999</v>
      </c>
      <c r="GN16" s="9">
        <v>264.75900000000001</v>
      </c>
      <c r="GO16" s="9">
        <v>137.32499999999999</v>
      </c>
      <c r="GP16" s="9">
        <v>127.434</v>
      </c>
      <c r="GQ16" s="9">
        <v>247.28700000000001</v>
      </c>
      <c r="GR16" s="9">
        <v>130.46600000000001</v>
      </c>
      <c r="GS16" s="9">
        <v>116.821</v>
      </c>
      <c r="GT16" s="9">
        <v>75.167000000000002</v>
      </c>
      <c r="GU16" s="9">
        <v>36.805999999999997</v>
      </c>
      <c r="GV16" s="9">
        <v>38.360999999999997</v>
      </c>
      <c r="GW16" s="9">
        <v>41.573999999999998</v>
      </c>
      <c r="GX16" s="9">
        <v>20.108000000000001</v>
      </c>
      <c r="GY16" s="9">
        <v>21.466000000000001</v>
      </c>
      <c r="GZ16" s="9">
        <v>20.834</v>
      </c>
      <c r="HA16" s="9">
        <v>11.794</v>
      </c>
      <c r="HB16" s="9">
        <v>9.0399999999999991</v>
      </c>
      <c r="HC16" s="9">
        <v>17.056999999999999</v>
      </c>
      <c r="HD16" s="9">
        <v>8.9149999999999991</v>
      </c>
      <c r="HE16" s="9">
        <v>8.1419999999999995</v>
      </c>
      <c r="HF16" s="9">
        <v>168.08799999999999</v>
      </c>
      <c r="HG16" s="9">
        <v>73.179000000000002</v>
      </c>
      <c r="HH16" s="9">
        <v>94.909000000000006</v>
      </c>
      <c r="HI16" s="9">
        <v>31.027999999999999</v>
      </c>
      <c r="HJ16" s="9">
        <v>11.147</v>
      </c>
      <c r="HK16" s="9">
        <v>19.88</v>
      </c>
      <c r="HL16" s="9">
        <v>8.6189999999999998</v>
      </c>
      <c r="HM16" s="9">
        <v>3.5920000000000001</v>
      </c>
      <c r="HN16" s="9">
        <v>5.0259999999999998</v>
      </c>
      <c r="HO16" s="9">
        <v>26.018000000000001</v>
      </c>
      <c r="HP16" s="9">
        <v>9.4640000000000004</v>
      </c>
      <c r="HQ16" s="9">
        <v>16.553999999999998</v>
      </c>
      <c r="HR16" s="9">
        <v>4.1420000000000003</v>
      </c>
      <c r="HS16" s="9">
        <v>1.4319999999999999</v>
      </c>
      <c r="HT16" s="9">
        <v>2.71</v>
      </c>
      <c r="HU16" s="9">
        <v>20.536000000000001</v>
      </c>
      <c r="HV16" s="9">
        <v>7.4470000000000001</v>
      </c>
      <c r="HW16" s="9">
        <v>13.089</v>
      </c>
      <c r="HX16" s="9">
        <v>3.746</v>
      </c>
      <c r="HY16" s="9">
        <v>1.446</v>
      </c>
      <c r="HZ16" s="9">
        <v>2.2999999999999998</v>
      </c>
      <c r="IA16" s="9">
        <v>5.0940000000000003</v>
      </c>
      <c r="IB16" s="9">
        <v>1.6839999999999999</v>
      </c>
      <c r="IC16" s="9">
        <v>3.41</v>
      </c>
      <c r="ID16" s="9">
        <v>6.89</v>
      </c>
      <c r="IE16" s="9">
        <v>0.80200000000000005</v>
      </c>
      <c r="IF16" s="9">
        <v>6.0880000000000001</v>
      </c>
      <c r="IG16" s="9">
        <v>71.239999999999995</v>
      </c>
      <c r="IH16" s="9">
        <v>31.465</v>
      </c>
      <c r="II16" s="9">
        <v>39.774999999999999</v>
      </c>
      <c r="IJ16" s="9">
        <v>48.167999999999999</v>
      </c>
      <c r="IK16" s="9">
        <v>20.062000000000001</v>
      </c>
      <c r="IL16" s="9">
        <v>28.106000000000002</v>
      </c>
      <c r="IM16" s="9">
        <v>7.4660000000000002</v>
      </c>
      <c r="IN16" s="9">
        <v>2.9039999999999999</v>
      </c>
      <c r="IO16" s="9">
        <v>4.5609999999999999</v>
      </c>
      <c r="IP16" s="9">
        <v>40.701999999999998</v>
      </c>
      <c r="IQ16" s="9">
        <v>17.157</v>
      </c>
    </row>
    <row r="17" spans="1:251">
      <c r="A17" s="10">
        <v>44228</v>
      </c>
      <c r="B17" s="9">
        <v>32.323999999999998</v>
      </c>
      <c r="C17" s="9">
        <v>28.015999999999998</v>
      </c>
      <c r="D17" s="9">
        <v>546.476</v>
      </c>
      <c r="E17" s="9">
        <v>235.12799999999999</v>
      </c>
      <c r="F17" s="9">
        <v>311.34800000000001</v>
      </c>
      <c r="G17" s="9">
        <v>89.201999999999998</v>
      </c>
      <c r="H17" s="9">
        <v>37.737000000000002</v>
      </c>
      <c r="I17" s="9">
        <v>51.465000000000003</v>
      </c>
      <c r="J17" s="9">
        <v>28.468</v>
      </c>
      <c r="K17" s="9">
        <v>12.516</v>
      </c>
      <c r="L17" s="9">
        <v>15.952</v>
      </c>
      <c r="M17" s="9">
        <v>76.632999999999996</v>
      </c>
      <c r="N17" s="9">
        <v>32.783000000000001</v>
      </c>
      <c r="O17" s="9">
        <v>43.85</v>
      </c>
      <c r="P17" s="9">
        <v>14.002000000000001</v>
      </c>
      <c r="Q17" s="9">
        <v>5.3129999999999997</v>
      </c>
      <c r="R17" s="9">
        <v>8.6890000000000001</v>
      </c>
      <c r="S17" s="9">
        <v>57.91</v>
      </c>
      <c r="T17" s="9">
        <v>25.542999999999999</v>
      </c>
      <c r="U17" s="9">
        <v>32.366999999999997</v>
      </c>
      <c r="V17" s="9">
        <v>5.2430000000000003</v>
      </c>
      <c r="W17" s="9">
        <v>3.8</v>
      </c>
      <c r="X17" s="9">
        <v>1.4430000000000001</v>
      </c>
      <c r="Y17" s="9">
        <v>13.077999999999999</v>
      </c>
      <c r="Z17" s="9">
        <v>5.2050000000000001</v>
      </c>
      <c r="AA17" s="9">
        <v>7.8739999999999997</v>
      </c>
      <c r="AB17" s="9">
        <v>14.648999999999999</v>
      </c>
      <c r="AC17" s="9">
        <v>1.64</v>
      </c>
      <c r="AD17" s="9">
        <v>13.007999999999999</v>
      </c>
      <c r="AE17" s="9">
        <v>226.74299999999999</v>
      </c>
      <c r="AF17" s="9">
        <v>107.628</v>
      </c>
      <c r="AG17" s="9">
        <v>119.114</v>
      </c>
      <c r="AH17" s="9">
        <v>150.05199999999999</v>
      </c>
      <c r="AI17" s="9">
        <v>70.311999999999998</v>
      </c>
      <c r="AJ17" s="9">
        <v>79.739000000000004</v>
      </c>
      <c r="AK17" s="9">
        <v>20.323</v>
      </c>
      <c r="AL17" s="9">
        <v>9.9789999999999992</v>
      </c>
      <c r="AM17" s="9">
        <v>10.345000000000001</v>
      </c>
      <c r="AN17" s="9">
        <v>129.72800000000001</v>
      </c>
      <c r="AO17" s="9">
        <v>60.332999999999998</v>
      </c>
      <c r="AP17" s="9">
        <v>69.394999999999996</v>
      </c>
      <c r="AQ17" s="9">
        <v>889.14200000000005</v>
      </c>
      <c r="AR17" s="9">
        <v>465.78199999999998</v>
      </c>
      <c r="AS17" s="9">
        <v>423.36099999999999</v>
      </c>
      <c r="AT17" s="9">
        <v>586.49300000000005</v>
      </c>
      <c r="AU17" s="9">
        <v>257.47300000000001</v>
      </c>
      <c r="AV17" s="9">
        <v>329.02</v>
      </c>
      <c r="AW17" s="9">
        <v>71.650999999999996</v>
      </c>
      <c r="AX17" s="9">
        <v>31.106000000000002</v>
      </c>
      <c r="AY17" s="9">
        <v>40.545000000000002</v>
      </c>
      <c r="AZ17" s="9">
        <v>2177.8409999999999</v>
      </c>
      <c r="BA17" s="9">
        <v>1086.569</v>
      </c>
      <c r="BB17" s="9">
        <v>1091.2719999999999</v>
      </c>
      <c r="BC17" s="9">
        <v>1408.1569999999999</v>
      </c>
      <c r="BD17" s="9">
        <v>757.62</v>
      </c>
      <c r="BE17" s="9">
        <v>650.53700000000003</v>
      </c>
      <c r="BF17" s="9">
        <v>155.71899999999999</v>
      </c>
      <c r="BG17" s="9">
        <v>78.201999999999998</v>
      </c>
      <c r="BH17" s="9">
        <v>77.518000000000001</v>
      </c>
      <c r="BI17" s="9">
        <v>98.022999999999996</v>
      </c>
      <c r="BJ17" s="9">
        <v>29.89</v>
      </c>
      <c r="BK17" s="9">
        <v>68.132999999999996</v>
      </c>
      <c r="BL17" s="9">
        <v>49.008000000000003</v>
      </c>
      <c r="BM17" s="9">
        <v>20.170000000000002</v>
      </c>
      <c r="BN17" s="9">
        <v>28.838999999999999</v>
      </c>
      <c r="BO17" s="9">
        <v>113.43600000000001</v>
      </c>
      <c r="BP17" s="9">
        <v>41.533000000000001</v>
      </c>
      <c r="BQ17" s="9">
        <v>71.903000000000006</v>
      </c>
      <c r="BR17" s="9">
        <v>92.992999999999995</v>
      </c>
      <c r="BS17" s="9">
        <v>28.312000000000001</v>
      </c>
      <c r="BT17" s="9">
        <v>64.682000000000002</v>
      </c>
      <c r="BU17" s="9">
        <v>272.61900000000003</v>
      </c>
      <c r="BV17" s="9">
        <v>140.69300000000001</v>
      </c>
      <c r="BW17" s="9">
        <v>131.92599999999999</v>
      </c>
      <c r="BX17" s="9">
        <v>1135.538</v>
      </c>
      <c r="BY17" s="9">
        <v>616.92700000000002</v>
      </c>
      <c r="BZ17" s="9">
        <v>518.61099999999999</v>
      </c>
      <c r="CA17" s="9">
        <v>255.44300000000001</v>
      </c>
      <c r="CB17" s="9">
        <v>133.42099999999999</v>
      </c>
      <c r="CC17" s="9">
        <v>122.02200000000001</v>
      </c>
      <c r="CD17" s="9">
        <v>930.13800000000003</v>
      </c>
      <c r="CE17" s="9">
        <v>490.351</v>
      </c>
      <c r="CF17" s="9">
        <v>439.78699999999998</v>
      </c>
      <c r="CG17" s="9">
        <v>100.04</v>
      </c>
      <c r="CH17" s="9">
        <v>53.866</v>
      </c>
      <c r="CI17" s="9">
        <v>46.173999999999999</v>
      </c>
      <c r="CJ17" s="9">
        <v>1526.577</v>
      </c>
      <c r="CK17" s="9">
        <v>809.64700000000005</v>
      </c>
      <c r="CL17" s="9">
        <v>716.92899999999997</v>
      </c>
      <c r="CM17" s="9">
        <v>1365.633</v>
      </c>
      <c r="CN17" s="9">
        <v>725.25300000000004</v>
      </c>
      <c r="CO17" s="9">
        <v>640.38</v>
      </c>
      <c r="CP17" s="9">
        <v>1265.972</v>
      </c>
      <c r="CQ17" s="9">
        <v>682.03499999999997</v>
      </c>
      <c r="CR17" s="9">
        <v>583.93700000000001</v>
      </c>
      <c r="CS17" s="9">
        <v>396.60500000000002</v>
      </c>
      <c r="CT17" s="9">
        <v>185.04300000000001</v>
      </c>
      <c r="CU17" s="9">
        <v>211.56200000000001</v>
      </c>
      <c r="CV17" s="9">
        <v>249.24299999999999</v>
      </c>
      <c r="CW17" s="9">
        <v>118.95099999999999</v>
      </c>
      <c r="CX17" s="9">
        <v>130.292</v>
      </c>
      <c r="CY17" s="9">
        <v>130.82300000000001</v>
      </c>
      <c r="CZ17" s="9">
        <v>66.923000000000002</v>
      </c>
      <c r="DA17" s="9">
        <v>63.9</v>
      </c>
      <c r="DB17" s="9">
        <v>90.034999999999997</v>
      </c>
      <c r="DC17" s="9">
        <v>52.481000000000002</v>
      </c>
      <c r="DD17" s="9">
        <v>37.554000000000002</v>
      </c>
      <c r="DE17" s="9">
        <v>679.649</v>
      </c>
      <c r="DF17" s="9">
        <v>276.46800000000002</v>
      </c>
      <c r="DG17" s="9">
        <v>403.18099999999998</v>
      </c>
      <c r="DH17" s="9">
        <v>143.98599999999999</v>
      </c>
      <c r="DI17" s="9">
        <v>49.954999999999998</v>
      </c>
      <c r="DJ17" s="9">
        <v>94.031000000000006</v>
      </c>
      <c r="DK17" s="9">
        <v>48.819000000000003</v>
      </c>
      <c r="DL17" s="9">
        <v>19.725000000000001</v>
      </c>
      <c r="DM17" s="9">
        <v>29.094999999999999</v>
      </c>
      <c r="DN17" s="9">
        <v>123.812</v>
      </c>
      <c r="DO17" s="9">
        <v>46.985999999999997</v>
      </c>
      <c r="DP17" s="9">
        <v>76.825000000000003</v>
      </c>
      <c r="DQ17" s="9">
        <v>22.834</v>
      </c>
      <c r="DR17" s="9">
        <v>8.7129999999999992</v>
      </c>
      <c r="DS17" s="9">
        <v>14.121</v>
      </c>
      <c r="DT17" s="9">
        <v>91.682000000000002</v>
      </c>
      <c r="DU17" s="9">
        <v>36.521999999999998</v>
      </c>
      <c r="DV17" s="9">
        <v>55.158999999999999</v>
      </c>
      <c r="DW17" s="9">
        <v>10.961</v>
      </c>
      <c r="DX17" s="9">
        <v>7.3220000000000001</v>
      </c>
      <c r="DY17" s="9">
        <v>3.6389999999999998</v>
      </c>
      <c r="DZ17" s="9">
        <v>21.794</v>
      </c>
      <c r="EA17" s="9">
        <v>4.1520000000000001</v>
      </c>
      <c r="EB17" s="9">
        <v>17.641999999999999</v>
      </c>
      <c r="EC17" s="9">
        <v>31.818999999999999</v>
      </c>
      <c r="ED17" s="9">
        <v>2.4940000000000002</v>
      </c>
      <c r="EE17" s="9">
        <v>29.324999999999999</v>
      </c>
      <c r="EF17" s="9">
        <v>329.04199999999997</v>
      </c>
      <c r="EG17" s="9">
        <v>132.381</v>
      </c>
      <c r="EH17" s="9">
        <v>196.661</v>
      </c>
      <c r="EI17" s="9">
        <v>235.64</v>
      </c>
      <c r="EJ17" s="9">
        <v>103.62</v>
      </c>
      <c r="EK17" s="9">
        <v>132.02000000000001</v>
      </c>
      <c r="EL17" s="9">
        <v>38.780999999999999</v>
      </c>
      <c r="EM17" s="9">
        <v>15.385</v>
      </c>
      <c r="EN17" s="9">
        <v>23.396000000000001</v>
      </c>
      <c r="EO17" s="9">
        <v>196.85900000000001</v>
      </c>
      <c r="EP17" s="9">
        <v>88.233999999999995</v>
      </c>
      <c r="EQ17" s="9">
        <v>108.624</v>
      </c>
      <c r="ER17" s="9">
        <v>1446.9380000000001</v>
      </c>
      <c r="ES17" s="9">
        <v>773.005</v>
      </c>
      <c r="ET17" s="9">
        <v>673.93299999999999</v>
      </c>
      <c r="EU17" s="9">
        <v>730.90300000000002</v>
      </c>
      <c r="EV17" s="9">
        <v>313.56400000000002</v>
      </c>
      <c r="EW17" s="9">
        <v>417.339</v>
      </c>
      <c r="EX17" s="9">
        <v>117.767</v>
      </c>
      <c r="EY17" s="9">
        <v>44.639000000000003</v>
      </c>
      <c r="EZ17" s="9">
        <v>73.129000000000005</v>
      </c>
      <c r="FA17" s="9">
        <v>466.25799999999998</v>
      </c>
      <c r="FB17" s="9">
        <v>230.167</v>
      </c>
      <c r="FC17" s="9">
        <v>236.09100000000001</v>
      </c>
      <c r="FD17" s="9">
        <v>273.88299999999998</v>
      </c>
      <c r="FE17" s="9">
        <v>144.49</v>
      </c>
      <c r="FF17" s="9">
        <v>129.393</v>
      </c>
      <c r="FG17" s="9">
        <v>39.527999999999999</v>
      </c>
      <c r="FH17" s="9">
        <v>20.350999999999999</v>
      </c>
      <c r="FI17" s="9">
        <v>19.178000000000001</v>
      </c>
      <c r="FJ17" s="9">
        <v>26.709</v>
      </c>
      <c r="FK17" s="9">
        <v>11.659000000000001</v>
      </c>
      <c r="FL17" s="9">
        <v>15.05</v>
      </c>
      <c r="FM17" s="9">
        <v>15.365</v>
      </c>
      <c r="FN17" s="9">
        <v>8.3070000000000004</v>
      </c>
      <c r="FO17" s="9">
        <v>7.0579999999999998</v>
      </c>
      <c r="FP17" s="9">
        <v>26.759</v>
      </c>
      <c r="FQ17" s="9">
        <v>12.459</v>
      </c>
      <c r="FR17" s="9">
        <v>14.298999999999999</v>
      </c>
      <c r="FS17" s="9">
        <v>25.212</v>
      </c>
      <c r="FT17" s="9">
        <v>11.244</v>
      </c>
      <c r="FU17" s="9">
        <v>13.968999999999999</v>
      </c>
      <c r="FV17" s="9">
        <v>50.484999999999999</v>
      </c>
      <c r="FW17" s="9">
        <v>26.056999999999999</v>
      </c>
      <c r="FX17" s="9">
        <v>24.428000000000001</v>
      </c>
      <c r="FY17" s="9">
        <v>223.398</v>
      </c>
      <c r="FZ17" s="9">
        <v>118.43300000000001</v>
      </c>
      <c r="GA17" s="9">
        <v>104.965</v>
      </c>
      <c r="GB17" s="9">
        <v>46.406999999999996</v>
      </c>
      <c r="GC17" s="9">
        <v>23.795999999999999</v>
      </c>
      <c r="GD17" s="9">
        <v>22.611000000000001</v>
      </c>
      <c r="GE17" s="9">
        <v>181.899</v>
      </c>
      <c r="GF17" s="9">
        <v>91.765000000000001</v>
      </c>
      <c r="GG17" s="9">
        <v>90.134</v>
      </c>
      <c r="GH17" s="9">
        <v>21.524000000000001</v>
      </c>
      <c r="GI17" s="9">
        <v>9.3810000000000002</v>
      </c>
      <c r="GJ17" s="9">
        <v>12.143000000000001</v>
      </c>
      <c r="GK17" s="9">
        <v>293.03199999999998</v>
      </c>
      <c r="GL17" s="9">
        <v>153.654</v>
      </c>
      <c r="GM17" s="9">
        <v>139.37700000000001</v>
      </c>
      <c r="GN17" s="9">
        <v>263.221</v>
      </c>
      <c r="GO17" s="9">
        <v>138.38300000000001</v>
      </c>
      <c r="GP17" s="9">
        <v>124.837</v>
      </c>
      <c r="GQ17" s="9">
        <v>247.75</v>
      </c>
      <c r="GR17" s="9">
        <v>131.47</v>
      </c>
      <c r="GS17" s="9">
        <v>116.28</v>
      </c>
      <c r="GT17" s="9">
        <v>73.308999999999997</v>
      </c>
      <c r="GU17" s="9">
        <v>36.506</v>
      </c>
      <c r="GV17" s="9">
        <v>36.802999999999997</v>
      </c>
      <c r="GW17" s="9">
        <v>43.253</v>
      </c>
      <c r="GX17" s="9">
        <v>21.788</v>
      </c>
      <c r="GY17" s="9">
        <v>21.465</v>
      </c>
      <c r="GZ17" s="9">
        <v>24.103999999999999</v>
      </c>
      <c r="HA17" s="9">
        <v>12.624000000000001</v>
      </c>
      <c r="HB17" s="9">
        <v>11.48</v>
      </c>
      <c r="HC17" s="9">
        <v>18.062000000000001</v>
      </c>
      <c r="HD17" s="9">
        <v>10.282999999999999</v>
      </c>
      <c r="HE17" s="9">
        <v>7.7789999999999999</v>
      </c>
      <c r="HF17" s="9">
        <v>174.31299999999999</v>
      </c>
      <c r="HG17" s="9">
        <v>75.394000000000005</v>
      </c>
      <c r="HH17" s="9">
        <v>98.92</v>
      </c>
      <c r="HI17" s="9">
        <v>32.241</v>
      </c>
      <c r="HJ17" s="9">
        <v>13.034000000000001</v>
      </c>
      <c r="HK17" s="9">
        <v>19.207000000000001</v>
      </c>
      <c r="HL17" s="9">
        <v>9.4969999999999999</v>
      </c>
      <c r="HM17" s="9">
        <v>4.0309999999999997</v>
      </c>
      <c r="HN17" s="9">
        <v>5.4660000000000002</v>
      </c>
      <c r="HO17" s="9">
        <v>27.385999999999999</v>
      </c>
      <c r="HP17" s="9">
        <v>11.170999999999999</v>
      </c>
      <c r="HQ17" s="9">
        <v>16.215</v>
      </c>
      <c r="HR17" s="9">
        <v>4.4089999999999998</v>
      </c>
      <c r="HS17" s="9">
        <v>1.784</v>
      </c>
      <c r="HT17" s="9">
        <v>2.625</v>
      </c>
      <c r="HU17" s="9">
        <v>21.628</v>
      </c>
      <c r="HV17" s="9">
        <v>8.84</v>
      </c>
      <c r="HW17" s="9">
        <v>12.787000000000001</v>
      </c>
      <c r="HX17" s="9">
        <v>2.5059999999999998</v>
      </c>
      <c r="HY17" s="9">
        <v>1.1399999999999999</v>
      </c>
      <c r="HZ17" s="9">
        <v>1.3660000000000001</v>
      </c>
      <c r="IA17" s="9">
        <v>4.8550000000000004</v>
      </c>
      <c r="IB17" s="9">
        <v>1.863</v>
      </c>
      <c r="IC17" s="9">
        <v>2.992</v>
      </c>
      <c r="ID17" s="9">
        <v>6.6859999999999999</v>
      </c>
      <c r="IE17" s="9">
        <v>1.095</v>
      </c>
      <c r="IF17" s="9">
        <v>5.59</v>
      </c>
      <c r="IG17" s="9">
        <v>73.923000000000002</v>
      </c>
      <c r="IH17" s="9">
        <v>33.204999999999998</v>
      </c>
      <c r="II17" s="9">
        <v>40.718000000000004</v>
      </c>
      <c r="IJ17" s="9">
        <v>50.302999999999997</v>
      </c>
      <c r="IK17" s="9">
        <v>23.315999999999999</v>
      </c>
      <c r="IL17" s="9">
        <v>26.986000000000001</v>
      </c>
      <c r="IM17" s="9">
        <v>7.093</v>
      </c>
      <c r="IN17" s="9">
        <v>3.4990000000000001</v>
      </c>
      <c r="IO17" s="9">
        <v>3.5939999999999999</v>
      </c>
      <c r="IP17" s="9">
        <v>43.21</v>
      </c>
      <c r="IQ17" s="9">
        <v>19.818000000000001</v>
      </c>
    </row>
    <row r="18" spans="1:251">
      <c r="A18" s="10">
        <v>44593</v>
      </c>
      <c r="B18" s="9">
        <v>26.9</v>
      </c>
      <c r="C18" s="9">
        <v>18.196999999999999</v>
      </c>
      <c r="D18" s="9">
        <v>533.96400000000006</v>
      </c>
      <c r="E18" s="9">
        <v>230.88399999999999</v>
      </c>
      <c r="F18" s="9">
        <v>303.08</v>
      </c>
      <c r="G18" s="9">
        <v>93.927000000000007</v>
      </c>
      <c r="H18" s="9">
        <v>39.866999999999997</v>
      </c>
      <c r="I18" s="9">
        <v>54.06</v>
      </c>
      <c r="J18" s="9">
        <v>24.916</v>
      </c>
      <c r="K18" s="9">
        <v>10.791</v>
      </c>
      <c r="L18" s="9">
        <v>14.125</v>
      </c>
      <c r="M18" s="9">
        <v>78.835999999999999</v>
      </c>
      <c r="N18" s="9">
        <v>34.750999999999998</v>
      </c>
      <c r="O18" s="9">
        <v>44.085999999999999</v>
      </c>
      <c r="P18" s="9">
        <v>18.491</v>
      </c>
      <c r="Q18" s="9">
        <v>6.5289999999999999</v>
      </c>
      <c r="R18" s="9">
        <v>11.962</v>
      </c>
      <c r="S18" s="9">
        <v>56.024000000000001</v>
      </c>
      <c r="T18" s="9">
        <v>27.204000000000001</v>
      </c>
      <c r="U18" s="9">
        <v>28.82</v>
      </c>
      <c r="V18" s="9">
        <v>8.3480000000000008</v>
      </c>
      <c r="W18" s="9">
        <v>4.1280000000000001</v>
      </c>
      <c r="X18" s="9">
        <v>4.22</v>
      </c>
      <c r="Y18" s="9">
        <v>15.388999999999999</v>
      </c>
      <c r="Z18" s="9">
        <v>5.415</v>
      </c>
      <c r="AA18" s="9">
        <v>9.9740000000000002</v>
      </c>
      <c r="AB18" s="9">
        <v>14.269</v>
      </c>
      <c r="AC18" s="9">
        <v>3.5289999999999999</v>
      </c>
      <c r="AD18" s="9">
        <v>10.74</v>
      </c>
      <c r="AE18" s="9">
        <v>216.18100000000001</v>
      </c>
      <c r="AF18" s="9">
        <v>100.887</v>
      </c>
      <c r="AG18" s="9">
        <v>115.295</v>
      </c>
      <c r="AH18" s="9">
        <v>139.322</v>
      </c>
      <c r="AI18" s="9">
        <v>67.064999999999998</v>
      </c>
      <c r="AJ18" s="9">
        <v>72.257000000000005</v>
      </c>
      <c r="AK18" s="9">
        <v>26.751000000000001</v>
      </c>
      <c r="AL18" s="9">
        <v>10.37</v>
      </c>
      <c r="AM18" s="9">
        <v>16.382000000000001</v>
      </c>
      <c r="AN18" s="9">
        <v>112.571</v>
      </c>
      <c r="AO18" s="9">
        <v>56.695</v>
      </c>
      <c r="AP18" s="9">
        <v>55.875</v>
      </c>
      <c r="AQ18" s="9">
        <v>932.29100000000005</v>
      </c>
      <c r="AR18" s="9">
        <v>480.48399999999998</v>
      </c>
      <c r="AS18" s="9">
        <v>451.80799999999999</v>
      </c>
      <c r="AT18" s="9">
        <v>552.30999999999995</v>
      </c>
      <c r="AU18" s="9">
        <v>247.41399999999999</v>
      </c>
      <c r="AV18" s="9">
        <v>304.89600000000002</v>
      </c>
      <c r="AW18" s="9">
        <v>73.88</v>
      </c>
      <c r="AX18" s="9">
        <v>34.098999999999997</v>
      </c>
      <c r="AY18" s="9">
        <v>39.780999999999999</v>
      </c>
      <c r="AZ18" s="9">
        <v>2215.5439999999999</v>
      </c>
      <c r="BA18" s="9">
        <v>1101.579</v>
      </c>
      <c r="BB18" s="9">
        <v>1113.9649999999999</v>
      </c>
      <c r="BC18" s="9">
        <v>1507.672</v>
      </c>
      <c r="BD18" s="9">
        <v>803.18399999999997</v>
      </c>
      <c r="BE18" s="9">
        <v>704.48900000000003</v>
      </c>
      <c r="BF18" s="9">
        <v>159.053</v>
      </c>
      <c r="BG18" s="9">
        <v>79.787000000000006</v>
      </c>
      <c r="BH18" s="9">
        <v>79.266000000000005</v>
      </c>
      <c r="BI18" s="9">
        <v>97.24</v>
      </c>
      <c r="BJ18" s="9">
        <v>33.865000000000002</v>
      </c>
      <c r="BK18" s="9">
        <v>63.374000000000002</v>
      </c>
      <c r="BL18" s="9">
        <v>44.86</v>
      </c>
      <c r="BM18" s="9">
        <v>17.937000000000001</v>
      </c>
      <c r="BN18" s="9">
        <v>26.922000000000001</v>
      </c>
      <c r="BO18" s="9">
        <v>99.558999999999997</v>
      </c>
      <c r="BP18" s="9">
        <v>39.209000000000003</v>
      </c>
      <c r="BQ18" s="9">
        <v>60.35</v>
      </c>
      <c r="BR18" s="9">
        <v>91.144000000000005</v>
      </c>
      <c r="BS18" s="9">
        <v>32.116999999999997</v>
      </c>
      <c r="BT18" s="9">
        <v>59.027000000000001</v>
      </c>
      <c r="BU18" s="9">
        <v>325.928</v>
      </c>
      <c r="BV18" s="9">
        <v>157.76400000000001</v>
      </c>
      <c r="BW18" s="9">
        <v>168.16399999999999</v>
      </c>
      <c r="BX18" s="9">
        <v>1181.7449999999999</v>
      </c>
      <c r="BY18" s="9">
        <v>645.41999999999996</v>
      </c>
      <c r="BZ18" s="9">
        <v>536.32500000000005</v>
      </c>
      <c r="CA18" s="9">
        <v>308.14400000000001</v>
      </c>
      <c r="CB18" s="9">
        <v>146.911</v>
      </c>
      <c r="CC18" s="9">
        <v>161.233</v>
      </c>
      <c r="CD18" s="9">
        <v>963.25300000000004</v>
      </c>
      <c r="CE18" s="9">
        <v>497.23599999999999</v>
      </c>
      <c r="CF18" s="9">
        <v>466.017</v>
      </c>
      <c r="CG18" s="9">
        <v>94.921999999999997</v>
      </c>
      <c r="CH18" s="9">
        <v>46.698999999999998</v>
      </c>
      <c r="CI18" s="9">
        <v>48.222999999999999</v>
      </c>
      <c r="CJ18" s="9">
        <v>1617.213</v>
      </c>
      <c r="CK18" s="9">
        <v>858.28399999999999</v>
      </c>
      <c r="CL18" s="9">
        <v>758.92899999999997</v>
      </c>
      <c r="CM18" s="9">
        <v>1427.8589999999999</v>
      </c>
      <c r="CN18" s="9">
        <v>768.84100000000001</v>
      </c>
      <c r="CO18" s="9">
        <v>659.01800000000003</v>
      </c>
      <c r="CP18" s="9">
        <v>1341.7539999999999</v>
      </c>
      <c r="CQ18" s="9">
        <v>727.96699999999998</v>
      </c>
      <c r="CR18" s="9">
        <v>613.78700000000003</v>
      </c>
      <c r="CS18" s="9">
        <v>434.46699999999998</v>
      </c>
      <c r="CT18" s="9">
        <v>207.703</v>
      </c>
      <c r="CU18" s="9">
        <v>226.76300000000001</v>
      </c>
      <c r="CV18" s="9">
        <v>280.548</v>
      </c>
      <c r="CW18" s="9">
        <v>140.95699999999999</v>
      </c>
      <c r="CX18" s="9">
        <v>139.59100000000001</v>
      </c>
      <c r="CY18" s="9">
        <v>171.00700000000001</v>
      </c>
      <c r="CZ18" s="9">
        <v>85.856999999999999</v>
      </c>
      <c r="DA18" s="9">
        <v>85.150999999999996</v>
      </c>
      <c r="DB18" s="9">
        <v>58.412999999999997</v>
      </c>
      <c r="DC18" s="9">
        <v>30.02</v>
      </c>
      <c r="DD18" s="9">
        <v>28.393000000000001</v>
      </c>
      <c r="DE18" s="9">
        <v>649.45899999999995</v>
      </c>
      <c r="DF18" s="9">
        <v>268.375</v>
      </c>
      <c r="DG18" s="9">
        <v>381.084</v>
      </c>
      <c r="DH18" s="9">
        <v>141.19999999999999</v>
      </c>
      <c r="DI18" s="9">
        <v>53.539000000000001</v>
      </c>
      <c r="DJ18" s="9">
        <v>87.662000000000006</v>
      </c>
      <c r="DK18" s="9">
        <v>38.908999999999999</v>
      </c>
      <c r="DL18" s="9">
        <v>20.276</v>
      </c>
      <c r="DM18" s="9">
        <v>18.634</v>
      </c>
      <c r="DN18" s="9">
        <v>120.675</v>
      </c>
      <c r="DO18" s="9">
        <v>48.741</v>
      </c>
      <c r="DP18" s="9">
        <v>71.935000000000002</v>
      </c>
      <c r="DQ18" s="9">
        <v>29.077999999999999</v>
      </c>
      <c r="DR18" s="9">
        <v>13.362</v>
      </c>
      <c r="DS18" s="9">
        <v>15.715999999999999</v>
      </c>
      <c r="DT18" s="9">
        <v>85.668000000000006</v>
      </c>
      <c r="DU18" s="9">
        <v>32.140999999999998</v>
      </c>
      <c r="DV18" s="9">
        <v>53.526000000000003</v>
      </c>
      <c r="DW18" s="9">
        <v>9.5109999999999992</v>
      </c>
      <c r="DX18" s="9">
        <v>4.4420000000000002</v>
      </c>
      <c r="DY18" s="9">
        <v>5.069</v>
      </c>
      <c r="DZ18" s="9">
        <v>21.876000000000001</v>
      </c>
      <c r="EA18" s="9">
        <v>6.149</v>
      </c>
      <c r="EB18" s="9">
        <v>15.727</v>
      </c>
      <c r="EC18" s="9">
        <v>26.198</v>
      </c>
      <c r="ED18" s="9">
        <v>2.0049999999999999</v>
      </c>
      <c r="EE18" s="9">
        <v>24.193000000000001</v>
      </c>
      <c r="EF18" s="9">
        <v>305.24200000000002</v>
      </c>
      <c r="EG18" s="9">
        <v>135.40299999999999</v>
      </c>
      <c r="EH18" s="9">
        <v>169.839</v>
      </c>
      <c r="EI18" s="9">
        <v>200.964</v>
      </c>
      <c r="EJ18" s="9">
        <v>84.91</v>
      </c>
      <c r="EK18" s="9">
        <v>116.054</v>
      </c>
      <c r="EL18" s="9">
        <v>48.991</v>
      </c>
      <c r="EM18" s="9">
        <v>24.277999999999999</v>
      </c>
      <c r="EN18" s="9">
        <v>24.713000000000001</v>
      </c>
      <c r="EO18" s="9">
        <v>151.97300000000001</v>
      </c>
      <c r="EP18" s="9">
        <v>60.631999999999998</v>
      </c>
      <c r="EQ18" s="9">
        <v>91.340999999999994</v>
      </c>
      <c r="ER18" s="9">
        <v>1556.663</v>
      </c>
      <c r="ES18" s="9">
        <v>827.46199999999999</v>
      </c>
      <c r="ET18" s="9">
        <v>729.20100000000002</v>
      </c>
      <c r="EU18" s="9">
        <v>658.88099999999997</v>
      </c>
      <c r="EV18" s="9">
        <v>274.11700000000002</v>
      </c>
      <c r="EW18" s="9">
        <v>384.76400000000001</v>
      </c>
      <c r="EX18" s="9">
        <v>111.34399999999999</v>
      </c>
      <c r="EY18" s="9">
        <v>45.542999999999999</v>
      </c>
      <c r="EZ18" s="9">
        <v>65.801000000000002</v>
      </c>
      <c r="FA18" s="9">
        <v>468.66300000000001</v>
      </c>
      <c r="FB18" s="9">
        <v>231.46199999999999</v>
      </c>
      <c r="FC18" s="9">
        <v>237.20099999999999</v>
      </c>
      <c r="FD18" s="9">
        <v>280.07</v>
      </c>
      <c r="FE18" s="9">
        <v>146.94499999999999</v>
      </c>
      <c r="FF18" s="9">
        <v>133.125</v>
      </c>
      <c r="FG18" s="9">
        <v>31.759</v>
      </c>
      <c r="FH18" s="9">
        <v>14.773</v>
      </c>
      <c r="FI18" s="9">
        <v>16.986000000000001</v>
      </c>
      <c r="FJ18" s="9">
        <v>21.3</v>
      </c>
      <c r="FK18" s="9">
        <v>7.7859999999999996</v>
      </c>
      <c r="FL18" s="9">
        <v>13.513999999999999</v>
      </c>
      <c r="FM18" s="9">
        <v>11.897</v>
      </c>
      <c r="FN18" s="9">
        <v>4.9569999999999999</v>
      </c>
      <c r="FO18" s="9">
        <v>6.94</v>
      </c>
      <c r="FP18" s="9">
        <v>21.248000000000001</v>
      </c>
      <c r="FQ18" s="9">
        <v>8.5289999999999999</v>
      </c>
      <c r="FR18" s="9">
        <v>12.72</v>
      </c>
      <c r="FS18" s="9">
        <v>20.081</v>
      </c>
      <c r="FT18" s="9">
        <v>7.5149999999999997</v>
      </c>
      <c r="FU18" s="9">
        <v>12.566000000000001</v>
      </c>
      <c r="FV18" s="9">
        <v>55.591999999999999</v>
      </c>
      <c r="FW18" s="9">
        <v>27.181000000000001</v>
      </c>
      <c r="FX18" s="9">
        <v>28.411000000000001</v>
      </c>
      <c r="FY18" s="9">
        <v>224.47800000000001</v>
      </c>
      <c r="FZ18" s="9">
        <v>119.764</v>
      </c>
      <c r="GA18" s="9">
        <v>104.714</v>
      </c>
      <c r="GB18" s="9">
        <v>51.414000000000001</v>
      </c>
      <c r="GC18" s="9">
        <v>24.806999999999999</v>
      </c>
      <c r="GD18" s="9">
        <v>26.606999999999999</v>
      </c>
      <c r="GE18" s="9">
        <v>182.99299999999999</v>
      </c>
      <c r="GF18" s="9">
        <v>93.117000000000004</v>
      </c>
      <c r="GG18" s="9">
        <v>89.875</v>
      </c>
      <c r="GH18" s="9">
        <v>18.559000000000001</v>
      </c>
      <c r="GI18" s="9">
        <v>8.1289999999999996</v>
      </c>
      <c r="GJ18" s="9">
        <v>10.43</v>
      </c>
      <c r="GK18" s="9">
        <v>301.13099999999997</v>
      </c>
      <c r="GL18" s="9">
        <v>155.37799999999999</v>
      </c>
      <c r="GM18" s="9">
        <v>145.75200000000001</v>
      </c>
      <c r="GN18" s="9">
        <v>268.69</v>
      </c>
      <c r="GO18" s="9">
        <v>140.489</v>
      </c>
      <c r="GP18" s="9">
        <v>128.19999999999999</v>
      </c>
      <c r="GQ18" s="9">
        <v>249.334</v>
      </c>
      <c r="GR18" s="9">
        <v>132.14699999999999</v>
      </c>
      <c r="GS18" s="9">
        <v>117.18600000000001</v>
      </c>
      <c r="GT18" s="9">
        <v>79.873999999999995</v>
      </c>
      <c r="GU18" s="9">
        <v>37.826999999999998</v>
      </c>
      <c r="GV18" s="9">
        <v>42.048000000000002</v>
      </c>
      <c r="GW18" s="9">
        <v>46.085999999999999</v>
      </c>
      <c r="GX18" s="9">
        <v>21.315999999999999</v>
      </c>
      <c r="GY18" s="9">
        <v>24.77</v>
      </c>
      <c r="GZ18" s="9">
        <v>25.024999999999999</v>
      </c>
      <c r="HA18" s="9">
        <v>12.882999999999999</v>
      </c>
      <c r="HB18" s="9">
        <v>12.143000000000001</v>
      </c>
      <c r="HC18" s="9">
        <v>11.805</v>
      </c>
      <c r="HD18" s="9">
        <v>6.7729999999999997</v>
      </c>
      <c r="HE18" s="9">
        <v>5.0330000000000004</v>
      </c>
      <c r="HF18" s="9">
        <v>176.78800000000001</v>
      </c>
      <c r="HG18" s="9">
        <v>77.744</v>
      </c>
      <c r="HH18" s="9">
        <v>99.043999999999997</v>
      </c>
      <c r="HI18" s="9">
        <v>31.512</v>
      </c>
      <c r="HJ18" s="9">
        <v>11.442</v>
      </c>
      <c r="HK18" s="9">
        <v>20.071000000000002</v>
      </c>
      <c r="HL18" s="9">
        <v>7.7130000000000001</v>
      </c>
      <c r="HM18" s="9">
        <v>3.7559999999999998</v>
      </c>
      <c r="HN18" s="9">
        <v>3.9569999999999999</v>
      </c>
      <c r="HO18" s="9">
        <v>27.401</v>
      </c>
      <c r="HP18" s="9">
        <v>9.6539999999999999</v>
      </c>
      <c r="HQ18" s="9">
        <v>17.747</v>
      </c>
      <c r="HR18" s="9">
        <v>6.0720000000000001</v>
      </c>
      <c r="HS18" s="9">
        <v>1.6339999999999999</v>
      </c>
      <c r="HT18" s="9">
        <v>4.4379999999999997</v>
      </c>
      <c r="HU18" s="9">
        <v>20.056000000000001</v>
      </c>
      <c r="HV18" s="9">
        <v>7.2910000000000004</v>
      </c>
      <c r="HW18" s="9">
        <v>12.763999999999999</v>
      </c>
      <c r="HX18" s="9">
        <v>1.2</v>
      </c>
      <c r="HY18" s="9">
        <v>0.80300000000000005</v>
      </c>
      <c r="HZ18" s="9">
        <v>0.39700000000000002</v>
      </c>
      <c r="IA18" s="9">
        <v>4.6820000000000004</v>
      </c>
      <c r="IB18" s="9">
        <v>1.9690000000000001</v>
      </c>
      <c r="IC18" s="9">
        <v>2.7130000000000001</v>
      </c>
      <c r="ID18" s="9">
        <v>6.7809999999999997</v>
      </c>
      <c r="IE18" s="9">
        <v>0.872</v>
      </c>
      <c r="IF18" s="9">
        <v>5.9080000000000004</v>
      </c>
      <c r="IG18" s="9">
        <v>78.771000000000001</v>
      </c>
      <c r="IH18" s="9">
        <v>34.389000000000003</v>
      </c>
      <c r="II18" s="9">
        <v>44.381999999999998</v>
      </c>
      <c r="IJ18" s="9">
        <v>43.887999999999998</v>
      </c>
      <c r="IK18" s="9">
        <v>18.396000000000001</v>
      </c>
      <c r="IL18" s="9">
        <v>25.492999999999999</v>
      </c>
      <c r="IM18" s="9">
        <v>8.7989999999999995</v>
      </c>
      <c r="IN18" s="9">
        <v>2.742</v>
      </c>
      <c r="IO18" s="9">
        <v>6.0570000000000004</v>
      </c>
      <c r="IP18" s="9">
        <v>35.088999999999999</v>
      </c>
      <c r="IQ18" s="9">
        <v>15.654</v>
      </c>
    </row>
    <row r="19" spans="1:251">
      <c r="A19" s="10">
        <v>44958</v>
      </c>
      <c r="B19" s="9">
        <v>20.157</v>
      </c>
      <c r="C19" s="9">
        <v>18.262</v>
      </c>
      <c r="D19" s="9">
        <v>535.32500000000005</v>
      </c>
      <c r="E19" s="9">
        <v>228.98099999999999</v>
      </c>
      <c r="F19" s="9">
        <v>306.34399999999999</v>
      </c>
      <c r="G19" s="9">
        <v>87.096999999999994</v>
      </c>
      <c r="H19" s="9">
        <v>29.114000000000001</v>
      </c>
      <c r="I19" s="9">
        <v>57.982999999999997</v>
      </c>
      <c r="J19" s="9">
        <v>25.931999999999999</v>
      </c>
      <c r="K19" s="9">
        <v>9.9920000000000009</v>
      </c>
      <c r="L19" s="9">
        <v>15.94</v>
      </c>
      <c r="M19" s="9">
        <v>78.807000000000002</v>
      </c>
      <c r="N19" s="9">
        <v>27.895</v>
      </c>
      <c r="O19" s="9">
        <v>50.911999999999999</v>
      </c>
      <c r="P19" s="9">
        <v>15.5</v>
      </c>
      <c r="Q19" s="9">
        <v>4.9290000000000003</v>
      </c>
      <c r="R19" s="9">
        <v>10.57</v>
      </c>
      <c r="S19" s="9">
        <v>57.658000000000001</v>
      </c>
      <c r="T19" s="9">
        <v>21.016999999999999</v>
      </c>
      <c r="U19" s="9">
        <v>36.640999999999998</v>
      </c>
      <c r="V19" s="9">
        <v>5.2450000000000001</v>
      </c>
      <c r="W19" s="9">
        <v>1.8979999999999999</v>
      </c>
      <c r="X19" s="9">
        <v>3.3460000000000001</v>
      </c>
      <c r="Y19" s="9">
        <v>10.936999999999999</v>
      </c>
      <c r="Z19" s="9">
        <v>2.8879999999999999</v>
      </c>
      <c r="AA19" s="9">
        <v>8.0489999999999995</v>
      </c>
      <c r="AB19" s="9">
        <v>16.035</v>
      </c>
      <c r="AC19" s="9">
        <v>1.452</v>
      </c>
      <c r="AD19" s="9">
        <v>14.583</v>
      </c>
      <c r="AE19" s="9">
        <v>210.95699999999999</v>
      </c>
      <c r="AF19" s="9">
        <v>95.268000000000001</v>
      </c>
      <c r="AG19" s="9">
        <v>115.68899999999999</v>
      </c>
      <c r="AH19" s="9">
        <v>128.16300000000001</v>
      </c>
      <c r="AI19" s="9">
        <v>50.94</v>
      </c>
      <c r="AJ19" s="9">
        <v>77.222999999999999</v>
      </c>
      <c r="AK19" s="9">
        <v>24.951000000000001</v>
      </c>
      <c r="AL19" s="9">
        <v>9.0009999999999994</v>
      </c>
      <c r="AM19" s="9">
        <v>15.95</v>
      </c>
      <c r="AN19" s="9">
        <v>103.212</v>
      </c>
      <c r="AO19" s="9">
        <v>41.939</v>
      </c>
      <c r="AP19" s="9">
        <v>61.273000000000003</v>
      </c>
      <c r="AQ19" s="9">
        <v>958.23199999999997</v>
      </c>
      <c r="AR19" s="9">
        <v>500.363</v>
      </c>
      <c r="AS19" s="9">
        <v>457.86799999999999</v>
      </c>
      <c r="AT19" s="9">
        <v>548.79399999999998</v>
      </c>
      <c r="AU19" s="9">
        <v>240.137</v>
      </c>
      <c r="AV19" s="9">
        <v>308.65600000000001</v>
      </c>
      <c r="AW19" s="9">
        <v>70.981999999999999</v>
      </c>
      <c r="AX19" s="9">
        <v>24.97</v>
      </c>
      <c r="AY19" s="9">
        <v>46.012</v>
      </c>
      <c r="AZ19" s="9">
        <v>2262.7150000000001</v>
      </c>
      <c r="BA19" s="9">
        <v>1128.0809999999999</v>
      </c>
      <c r="BB19" s="9">
        <v>1134.635</v>
      </c>
      <c r="BC19" s="9">
        <v>1518.1420000000001</v>
      </c>
      <c r="BD19" s="9">
        <v>817.58299999999997</v>
      </c>
      <c r="BE19" s="9">
        <v>700.55899999999997</v>
      </c>
      <c r="BF19" s="9">
        <v>147.19800000000001</v>
      </c>
      <c r="BG19" s="9">
        <v>76.299000000000007</v>
      </c>
      <c r="BH19" s="9">
        <v>70.900000000000006</v>
      </c>
      <c r="BI19" s="9">
        <v>91.911000000000001</v>
      </c>
      <c r="BJ19" s="9">
        <v>36.884999999999998</v>
      </c>
      <c r="BK19" s="9">
        <v>55.026000000000003</v>
      </c>
      <c r="BL19" s="9">
        <v>42.841000000000001</v>
      </c>
      <c r="BM19" s="9">
        <v>19.32</v>
      </c>
      <c r="BN19" s="9">
        <v>23.521000000000001</v>
      </c>
      <c r="BO19" s="9">
        <v>88.566000000000003</v>
      </c>
      <c r="BP19" s="9">
        <v>39.363999999999997</v>
      </c>
      <c r="BQ19" s="9">
        <v>49.201999999999998</v>
      </c>
      <c r="BR19" s="9">
        <v>83.394999999999996</v>
      </c>
      <c r="BS19" s="9">
        <v>35.47</v>
      </c>
      <c r="BT19" s="9">
        <v>47.924999999999997</v>
      </c>
      <c r="BU19" s="9">
        <v>327.04899999999998</v>
      </c>
      <c r="BV19" s="9">
        <v>168.56200000000001</v>
      </c>
      <c r="BW19" s="9">
        <v>158.48599999999999</v>
      </c>
      <c r="BX19" s="9">
        <v>1191.0930000000001</v>
      </c>
      <c r="BY19" s="9">
        <v>649.02099999999996</v>
      </c>
      <c r="BZ19" s="9">
        <v>542.07299999999998</v>
      </c>
      <c r="CA19" s="9">
        <v>307.18200000000002</v>
      </c>
      <c r="CB19" s="9">
        <v>156.774</v>
      </c>
      <c r="CC19" s="9">
        <v>150.40799999999999</v>
      </c>
      <c r="CD19" s="9">
        <v>979.16499999999996</v>
      </c>
      <c r="CE19" s="9">
        <v>512.27599999999995</v>
      </c>
      <c r="CF19" s="9">
        <v>466.88900000000001</v>
      </c>
      <c r="CG19" s="9">
        <v>91.722999999999999</v>
      </c>
      <c r="CH19" s="9">
        <v>44.588000000000001</v>
      </c>
      <c r="CI19" s="9">
        <v>47.134999999999998</v>
      </c>
      <c r="CJ19" s="9">
        <v>1634.2380000000001</v>
      </c>
      <c r="CK19" s="9">
        <v>866.91899999999998</v>
      </c>
      <c r="CL19" s="9">
        <v>767.31899999999996</v>
      </c>
      <c r="CM19" s="9">
        <v>1430.7819999999999</v>
      </c>
      <c r="CN19" s="9">
        <v>766.827</v>
      </c>
      <c r="CO19" s="9">
        <v>663.95500000000004</v>
      </c>
      <c r="CP19" s="9">
        <v>1335.8230000000001</v>
      </c>
      <c r="CQ19" s="9">
        <v>726.92399999999998</v>
      </c>
      <c r="CR19" s="9">
        <v>608.899</v>
      </c>
      <c r="CS19" s="9">
        <v>416.36</v>
      </c>
      <c r="CT19" s="9">
        <v>197.899</v>
      </c>
      <c r="CU19" s="9">
        <v>218.46100000000001</v>
      </c>
      <c r="CV19" s="9">
        <v>269.10599999999999</v>
      </c>
      <c r="CW19" s="9">
        <v>132.178</v>
      </c>
      <c r="CX19" s="9">
        <v>136.928</v>
      </c>
      <c r="CY19" s="9">
        <v>153.011</v>
      </c>
      <c r="CZ19" s="9">
        <v>82.841999999999999</v>
      </c>
      <c r="DA19" s="9">
        <v>70.168999999999997</v>
      </c>
      <c r="DB19" s="9">
        <v>59.811</v>
      </c>
      <c r="DC19" s="9">
        <v>32.520000000000003</v>
      </c>
      <c r="DD19" s="9">
        <v>27.291</v>
      </c>
      <c r="DE19" s="9">
        <v>684.76199999999994</v>
      </c>
      <c r="DF19" s="9">
        <v>277.97800000000001</v>
      </c>
      <c r="DG19" s="9">
        <v>406.78399999999999</v>
      </c>
      <c r="DH19" s="9">
        <v>144.85300000000001</v>
      </c>
      <c r="DI19" s="9">
        <v>49.881</v>
      </c>
      <c r="DJ19" s="9">
        <v>94.971999999999994</v>
      </c>
      <c r="DK19" s="9">
        <v>38.72</v>
      </c>
      <c r="DL19" s="9">
        <v>13.932</v>
      </c>
      <c r="DM19" s="9">
        <v>24.788</v>
      </c>
      <c r="DN19" s="9">
        <v>119.486</v>
      </c>
      <c r="DO19" s="9">
        <v>42.704000000000001</v>
      </c>
      <c r="DP19" s="9">
        <v>76.781000000000006</v>
      </c>
      <c r="DQ19" s="9">
        <v>29.530999999999999</v>
      </c>
      <c r="DR19" s="9">
        <v>7.8810000000000002</v>
      </c>
      <c r="DS19" s="9">
        <v>21.65</v>
      </c>
      <c r="DT19" s="9">
        <v>83.266000000000005</v>
      </c>
      <c r="DU19" s="9">
        <v>32.963999999999999</v>
      </c>
      <c r="DV19" s="9">
        <v>50.302</v>
      </c>
      <c r="DW19" s="9">
        <v>9.7880000000000003</v>
      </c>
      <c r="DX19" s="9">
        <v>4.0979999999999999</v>
      </c>
      <c r="DY19" s="9">
        <v>5.69</v>
      </c>
      <c r="DZ19" s="9">
        <v>27.960999999999999</v>
      </c>
      <c r="EA19" s="9">
        <v>8.1310000000000002</v>
      </c>
      <c r="EB19" s="9">
        <v>19.829999999999998</v>
      </c>
      <c r="EC19" s="9">
        <v>22.635999999999999</v>
      </c>
      <c r="ED19" s="9">
        <v>2.33</v>
      </c>
      <c r="EE19" s="9">
        <v>20.306999999999999</v>
      </c>
      <c r="EF19" s="9">
        <v>324.74700000000001</v>
      </c>
      <c r="EG19" s="9">
        <v>137.745</v>
      </c>
      <c r="EH19" s="9">
        <v>187.00200000000001</v>
      </c>
      <c r="EI19" s="9">
        <v>207.25800000000001</v>
      </c>
      <c r="EJ19" s="9">
        <v>83.355000000000004</v>
      </c>
      <c r="EK19" s="9">
        <v>123.90300000000001</v>
      </c>
      <c r="EL19" s="9">
        <v>44.350999999999999</v>
      </c>
      <c r="EM19" s="9">
        <v>16.291</v>
      </c>
      <c r="EN19" s="9">
        <v>28.06</v>
      </c>
      <c r="EO19" s="9">
        <v>162.90600000000001</v>
      </c>
      <c r="EP19" s="9">
        <v>67.063999999999993</v>
      </c>
      <c r="EQ19" s="9">
        <v>95.841999999999999</v>
      </c>
      <c r="ER19" s="9">
        <v>1562.4929999999999</v>
      </c>
      <c r="ES19" s="9">
        <v>833.87400000000002</v>
      </c>
      <c r="ET19" s="9">
        <v>728.61900000000003</v>
      </c>
      <c r="EU19" s="9">
        <v>700.22199999999998</v>
      </c>
      <c r="EV19" s="9">
        <v>294.20699999999999</v>
      </c>
      <c r="EW19" s="9">
        <v>406.01499999999999</v>
      </c>
      <c r="EX19" s="9">
        <v>108.503</v>
      </c>
      <c r="EY19" s="9">
        <v>40.46</v>
      </c>
      <c r="EZ19" s="9">
        <v>68.043000000000006</v>
      </c>
      <c r="FA19" s="9">
        <v>477.85500000000002</v>
      </c>
      <c r="FB19" s="9">
        <v>235.95400000000001</v>
      </c>
      <c r="FC19" s="9">
        <v>241.90100000000001</v>
      </c>
      <c r="FD19" s="9">
        <v>288.13099999999997</v>
      </c>
      <c r="FE19" s="9">
        <v>148.399</v>
      </c>
      <c r="FF19" s="9">
        <v>139.733</v>
      </c>
      <c r="FG19" s="9">
        <v>34.64</v>
      </c>
      <c r="FH19" s="9">
        <v>16.893000000000001</v>
      </c>
      <c r="FI19" s="9">
        <v>17.747</v>
      </c>
      <c r="FJ19" s="9">
        <v>23.597999999999999</v>
      </c>
      <c r="FK19" s="9">
        <v>9.1</v>
      </c>
      <c r="FL19" s="9">
        <v>14.497999999999999</v>
      </c>
      <c r="FM19" s="9">
        <v>11.792</v>
      </c>
      <c r="FN19" s="9">
        <v>5.8479999999999999</v>
      </c>
      <c r="FO19" s="9">
        <v>5.944</v>
      </c>
      <c r="FP19" s="9">
        <v>22.661000000000001</v>
      </c>
      <c r="FQ19" s="9">
        <v>9.86</v>
      </c>
      <c r="FR19" s="9">
        <v>12.801</v>
      </c>
      <c r="FS19" s="9">
        <v>21.582000000000001</v>
      </c>
      <c r="FT19" s="9">
        <v>8.9610000000000003</v>
      </c>
      <c r="FU19" s="9">
        <v>12.621</v>
      </c>
      <c r="FV19" s="9">
        <v>62.545999999999999</v>
      </c>
      <c r="FW19" s="9">
        <v>30.484000000000002</v>
      </c>
      <c r="FX19" s="9">
        <v>32.061999999999998</v>
      </c>
      <c r="FY19" s="9">
        <v>225.58500000000001</v>
      </c>
      <c r="FZ19" s="9">
        <v>117.914</v>
      </c>
      <c r="GA19" s="9">
        <v>107.67100000000001</v>
      </c>
      <c r="GB19" s="9">
        <v>58.966000000000001</v>
      </c>
      <c r="GC19" s="9">
        <v>28.992999999999999</v>
      </c>
      <c r="GD19" s="9">
        <v>29.972999999999999</v>
      </c>
      <c r="GE19" s="9">
        <v>185.65799999999999</v>
      </c>
      <c r="GF19" s="9">
        <v>92.43</v>
      </c>
      <c r="GG19" s="9">
        <v>93.228999999999999</v>
      </c>
      <c r="GH19" s="9">
        <v>22.757999999999999</v>
      </c>
      <c r="GI19" s="9">
        <v>10.416</v>
      </c>
      <c r="GJ19" s="9">
        <v>12.342000000000001</v>
      </c>
      <c r="GK19" s="9">
        <v>315.21600000000001</v>
      </c>
      <c r="GL19" s="9">
        <v>161.25299999999999</v>
      </c>
      <c r="GM19" s="9">
        <v>153.96299999999999</v>
      </c>
      <c r="GN19" s="9">
        <v>277.62799999999999</v>
      </c>
      <c r="GO19" s="9">
        <v>144.02099999999999</v>
      </c>
      <c r="GP19" s="9">
        <v>133.608</v>
      </c>
      <c r="GQ19" s="9">
        <v>255.70500000000001</v>
      </c>
      <c r="GR19" s="9">
        <v>132.88800000000001</v>
      </c>
      <c r="GS19" s="9">
        <v>122.816</v>
      </c>
      <c r="GT19" s="9">
        <v>87.400999999999996</v>
      </c>
      <c r="GU19" s="9">
        <v>43.094000000000001</v>
      </c>
      <c r="GV19" s="9">
        <v>44.307000000000002</v>
      </c>
      <c r="GW19" s="9">
        <v>56.835000000000001</v>
      </c>
      <c r="GX19" s="9">
        <v>27.754000000000001</v>
      </c>
      <c r="GY19" s="9">
        <v>29.081</v>
      </c>
      <c r="GZ19" s="9">
        <v>29.75</v>
      </c>
      <c r="HA19" s="9">
        <v>14.9</v>
      </c>
      <c r="HB19" s="9">
        <v>14.851000000000001</v>
      </c>
      <c r="HC19" s="9">
        <v>11.18</v>
      </c>
      <c r="HD19" s="9">
        <v>5.9649999999999999</v>
      </c>
      <c r="HE19" s="9">
        <v>5.2149999999999999</v>
      </c>
      <c r="HF19" s="9">
        <v>178.54300000000001</v>
      </c>
      <c r="HG19" s="9">
        <v>81.59</v>
      </c>
      <c r="HH19" s="9">
        <v>96.953000000000003</v>
      </c>
      <c r="HI19" s="9">
        <v>28.756</v>
      </c>
      <c r="HJ19" s="9">
        <v>12.298</v>
      </c>
      <c r="HK19" s="9">
        <v>16.459</v>
      </c>
      <c r="HL19" s="9">
        <v>9.0869999999999997</v>
      </c>
      <c r="HM19" s="9">
        <v>5.1890000000000001</v>
      </c>
      <c r="HN19" s="9">
        <v>3.8980000000000001</v>
      </c>
      <c r="HO19" s="9">
        <v>26.102</v>
      </c>
      <c r="HP19" s="9">
        <v>11.528</v>
      </c>
      <c r="HQ19" s="9">
        <v>14.574</v>
      </c>
      <c r="HR19" s="9">
        <v>6.23</v>
      </c>
      <c r="HS19" s="9">
        <v>2.3199999999999998</v>
      </c>
      <c r="HT19" s="9">
        <v>3.91</v>
      </c>
      <c r="HU19" s="9">
        <v>19.38</v>
      </c>
      <c r="HV19" s="9">
        <v>8.8539999999999992</v>
      </c>
      <c r="HW19" s="9">
        <v>10.526</v>
      </c>
      <c r="HX19" s="9">
        <v>2.0680000000000001</v>
      </c>
      <c r="HY19" s="9">
        <v>1.121</v>
      </c>
      <c r="HZ19" s="9">
        <v>0.94699999999999995</v>
      </c>
      <c r="IA19" s="9">
        <v>2.6549999999999998</v>
      </c>
      <c r="IB19" s="9">
        <v>0.77</v>
      </c>
      <c r="IC19" s="9">
        <v>1.885</v>
      </c>
      <c r="ID19" s="9">
        <v>3.4249999999999998</v>
      </c>
      <c r="IE19" s="9">
        <v>0.34699999999999998</v>
      </c>
      <c r="IF19" s="9">
        <v>3.0779999999999998</v>
      </c>
      <c r="IG19" s="9">
        <v>75.539000000000001</v>
      </c>
      <c r="IH19" s="9">
        <v>35.406999999999996</v>
      </c>
      <c r="II19" s="9">
        <v>40.131999999999998</v>
      </c>
      <c r="IJ19" s="9">
        <v>39.936999999999998</v>
      </c>
      <c r="IK19" s="9">
        <v>18.263000000000002</v>
      </c>
      <c r="IL19" s="9">
        <v>21.673999999999999</v>
      </c>
      <c r="IM19" s="9">
        <v>9.2070000000000007</v>
      </c>
      <c r="IN19" s="9">
        <v>4.2249999999999996</v>
      </c>
      <c r="IO19" s="9">
        <v>4.9820000000000002</v>
      </c>
      <c r="IP19" s="9">
        <v>30.728999999999999</v>
      </c>
      <c r="IQ19" s="9">
        <v>14.037000000000001</v>
      </c>
    </row>
  </sheetData>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4412</vt:i4>
      </vt:variant>
    </vt:vector>
  </HeadingPairs>
  <TitlesOfParts>
    <vt:vector size="4422" baseType="lpstr">
      <vt:lpstr>Contents</vt:lpstr>
      <vt:lpstr>Table 1.1</vt:lpstr>
      <vt:lpstr>Table 1.2</vt:lpstr>
      <vt:lpstr>Index</vt:lpstr>
      <vt:lpstr>Data1</vt:lpstr>
      <vt:lpstr>Data2</vt:lpstr>
      <vt:lpstr>Data3</vt:lpstr>
      <vt:lpstr>Data4</vt:lpstr>
      <vt:lpstr>Data5</vt:lpstr>
      <vt:lpstr>Data6</vt:lpstr>
      <vt:lpstr>A126094818J</vt:lpstr>
      <vt:lpstr>A126094818J_Data</vt:lpstr>
      <vt:lpstr>A126094818J_Latest</vt:lpstr>
      <vt:lpstr>A126094822X</vt:lpstr>
      <vt:lpstr>A126094822X_Data</vt:lpstr>
      <vt:lpstr>A126094822X_Latest</vt:lpstr>
      <vt:lpstr>A126094826J</vt:lpstr>
      <vt:lpstr>A126094826J_Data</vt:lpstr>
      <vt:lpstr>A126094826J_Latest</vt:lpstr>
      <vt:lpstr>A126094830X</vt:lpstr>
      <vt:lpstr>A126094830X_Data</vt:lpstr>
      <vt:lpstr>A126094830X_Latest</vt:lpstr>
      <vt:lpstr>A126094834J</vt:lpstr>
      <vt:lpstr>A126094834J_Data</vt:lpstr>
      <vt:lpstr>A126094834J_Latest</vt:lpstr>
      <vt:lpstr>A126094838T</vt:lpstr>
      <vt:lpstr>A126094838T_Data</vt:lpstr>
      <vt:lpstr>A126094838T_Latest</vt:lpstr>
      <vt:lpstr>A126094842J</vt:lpstr>
      <vt:lpstr>A126094842J_Data</vt:lpstr>
      <vt:lpstr>A126094842J_Latest</vt:lpstr>
      <vt:lpstr>A126094846T</vt:lpstr>
      <vt:lpstr>A126094846T_Data</vt:lpstr>
      <vt:lpstr>A126094846T_Latest</vt:lpstr>
      <vt:lpstr>A126094850J</vt:lpstr>
      <vt:lpstr>A126094850J_Data</vt:lpstr>
      <vt:lpstr>A126094850J_Latest</vt:lpstr>
      <vt:lpstr>A126094854T</vt:lpstr>
      <vt:lpstr>A126094854T_Data</vt:lpstr>
      <vt:lpstr>A126094854T_Latest</vt:lpstr>
      <vt:lpstr>A126094858A</vt:lpstr>
      <vt:lpstr>A126094858A_Data</vt:lpstr>
      <vt:lpstr>A126094858A_Latest</vt:lpstr>
      <vt:lpstr>A126094862T</vt:lpstr>
      <vt:lpstr>A126094862T_Data</vt:lpstr>
      <vt:lpstr>A126094862T_Latest</vt:lpstr>
      <vt:lpstr>A126094866A</vt:lpstr>
      <vt:lpstr>A126094866A_Data</vt:lpstr>
      <vt:lpstr>A126094866A_Latest</vt:lpstr>
      <vt:lpstr>A126094870T</vt:lpstr>
      <vt:lpstr>A126094870T_Data</vt:lpstr>
      <vt:lpstr>A126094870T_Latest</vt:lpstr>
      <vt:lpstr>A126094874A</vt:lpstr>
      <vt:lpstr>A126094874A_Data</vt:lpstr>
      <vt:lpstr>A126094874A_Latest</vt:lpstr>
      <vt:lpstr>A126094878K</vt:lpstr>
      <vt:lpstr>A126094878K_Data</vt:lpstr>
      <vt:lpstr>A126094878K_Latest</vt:lpstr>
      <vt:lpstr>A126094882A</vt:lpstr>
      <vt:lpstr>A126094882A_Data</vt:lpstr>
      <vt:lpstr>A126094882A_Latest</vt:lpstr>
      <vt:lpstr>A126094886K</vt:lpstr>
      <vt:lpstr>A126094886K_Data</vt:lpstr>
      <vt:lpstr>A126094886K_Latest</vt:lpstr>
      <vt:lpstr>A126094890A</vt:lpstr>
      <vt:lpstr>A126094890A_Data</vt:lpstr>
      <vt:lpstr>A126094890A_Latest</vt:lpstr>
      <vt:lpstr>A126094894K</vt:lpstr>
      <vt:lpstr>A126094894K_Data</vt:lpstr>
      <vt:lpstr>A126094894K_Latest</vt:lpstr>
      <vt:lpstr>A126094898V</vt:lpstr>
      <vt:lpstr>A126094898V_Data</vt:lpstr>
      <vt:lpstr>A126094898V_Latest</vt:lpstr>
      <vt:lpstr>A126094902X</vt:lpstr>
      <vt:lpstr>A126094902X_Data</vt:lpstr>
      <vt:lpstr>A126094902X_Latest</vt:lpstr>
      <vt:lpstr>A126094906J</vt:lpstr>
      <vt:lpstr>A126094906J_Data</vt:lpstr>
      <vt:lpstr>A126094906J_Latest</vt:lpstr>
      <vt:lpstr>A126094910X</vt:lpstr>
      <vt:lpstr>A126094910X_Data</vt:lpstr>
      <vt:lpstr>A126094910X_Latest</vt:lpstr>
      <vt:lpstr>A126094914J</vt:lpstr>
      <vt:lpstr>A126094914J_Data</vt:lpstr>
      <vt:lpstr>A126094914J_Latest</vt:lpstr>
      <vt:lpstr>A126094918T</vt:lpstr>
      <vt:lpstr>A126094918T_Data</vt:lpstr>
      <vt:lpstr>A126094918T_Latest</vt:lpstr>
      <vt:lpstr>A126094922J</vt:lpstr>
      <vt:lpstr>A126094922J_Data</vt:lpstr>
      <vt:lpstr>A126094922J_Latest</vt:lpstr>
      <vt:lpstr>A126094926T</vt:lpstr>
      <vt:lpstr>A126094926T_Data</vt:lpstr>
      <vt:lpstr>A126094926T_Latest</vt:lpstr>
      <vt:lpstr>A126094930J</vt:lpstr>
      <vt:lpstr>A126094930J_Data</vt:lpstr>
      <vt:lpstr>A126094930J_Latest</vt:lpstr>
      <vt:lpstr>A126094934T</vt:lpstr>
      <vt:lpstr>A126094934T_Data</vt:lpstr>
      <vt:lpstr>A126094934T_Latest</vt:lpstr>
      <vt:lpstr>A126094938A</vt:lpstr>
      <vt:lpstr>A126094938A_Data</vt:lpstr>
      <vt:lpstr>A126094938A_Latest</vt:lpstr>
      <vt:lpstr>A126094942T</vt:lpstr>
      <vt:lpstr>A126094942T_Data</vt:lpstr>
      <vt:lpstr>A126094942T_Latest</vt:lpstr>
      <vt:lpstr>A126094946A</vt:lpstr>
      <vt:lpstr>A126094946A_Data</vt:lpstr>
      <vt:lpstr>A126094946A_Latest</vt:lpstr>
      <vt:lpstr>A126094950T</vt:lpstr>
      <vt:lpstr>A126094950T_Data</vt:lpstr>
      <vt:lpstr>A126094950T_Latest</vt:lpstr>
      <vt:lpstr>A126094954A</vt:lpstr>
      <vt:lpstr>A126094954A_Data</vt:lpstr>
      <vt:lpstr>A126094954A_Latest</vt:lpstr>
      <vt:lpstr>A126094958K</vt:lpstr>
      <vt:lpstr>A126094958K_Data</vt:lpstr>
      <vt:lpstr>A126094958K_Latest</vt:lpstr>
      <vt:lpstr>A126094962A</vt:lpstr>
      <vt:lpstr>A126094962A_Data</vt:lpstr>
      <vt:lpstr>A126094962A_Latest</vt:lpstr>
      <vt:lpstr>A126094966K</vt:lpstr>
      <vt:lpstr>A126094966K_Data</vt:lpstr>
      <vt:lpstr>A126094966K_Latest</vt:lpstr>
      <vt:lpstr>A126094970A</vt:lpstr>
      <vt:lpstr>A126094970A_Data</vt:lpstr>
      <vt:lpstr>A126094970A_Latest</vt:lpstr>
      <vt:lpstr>A126094974K</vt:lpstr>
      <vt:lpstr>A126094974K_Data</vt:lpstr>
      <vt:lpstr>A126094974K_Latest</vt:lpstr>
      <vt:lpstr>A126094978V</vt:lpstr>
      <vt:lpstr>A126094978V_Data</vt:lpstr>
      <vt:lpstr>A126094978V_Latest</vt:lpstr>
      <vt:lpstr>A126094982K</vt:lpstr>
      <vt:lpstr>A126094982K_Data</vt:lpstr>
      <vt:lpstr>A126094982K_Latest</vt:lpstr>
      <vt:lpstr>A126094986V</vt:lpstr>
      <vt:lpstr>A126094986V_Data</vt:lpstr>
      <vt:lpstr>A126094986V_Latest</vt:lpstr>
      <vt:lpstr>A126094990K</vt:lpstr>
      <vt:lpstr>A126094990K_Data</vt:lpstr>
      <vt:lpstr>A126094990K_Latest</vt:lpstr>
      <vt:lpstr>A126094994V</vt:lpstr>
      <vt:lpstr>A126094994V_Data</vt:lpstr>
      <vt:lpstr>A126094994V_Latest</vt:lpstr>
      <vt:lpstr>A126094998C</vt:lpstr>
      <vt:lpstr>A126094998C_Data</vt:lpstr>
      <vt:lpstr>A126094998C_Latest</vt:lpstr>
      <vt:lpstr>A126095002K</vt:lpstr>
      <vt:lpstr>A126095002K_Data</vt:lpstr>
      <vt:lpstr>A126095002K_Latest</vt:lpstr>
      <vt:lpstr>A126095006V</vt:lpstr>
      <vt:lpstr>A126095006V_Data</vt:lpstr>
      <vt:lpstr>A126095006V_Latest</vt:lpstr>
      <vt:lpstr>A126095010K</vt:lpstr>
      <vt:lpstr>A126095010K_Data</vt:lpstr>
      <vt:lpstr>A126095010K_Latest</vt:lpstr>
      <vt:lpstr>A126095014V</vt:lpstr>
      <vt:lpstr>A126095014V_Data</vt:lpstr>
      <vt:lpstr>A126095014V_Latest</vt:lpstr>
      <vt:lpstr>A126095018C</vt:lpstr>
      <vt:lpstr>A126095018C_Data</vt:lpstr>
      <vt:lpstr>A126095018C_Latest</vt:lpstr>
      <vt:lpstr>A126095022V</vt:lpstr>
      <vt:lpstr>A126095022V_Data</vt:lpstr>
      <vt:lpstr>A126095022V_Latest</vt:lpstr>
      <vt:lpstr>A126095026C</vt:lpstr>
      <vt:lpstr>A126095026C_Data</vt:lpstr>
      <vt:lpstr>A126095026C_Latest</vt:lpstr>
      <vt:lpstr>A126095030V</vt:lpstr>
      <vt:lpstr>A126095030V_Data</vt:lpstr>
      <vt:lpstr>A126095030V_Latest</vt:lpstr>
      <vt:lpstr>A126095034C</vt:lpstr>
      <vt:lpstr>A126095034C_Data</vt:lpstr>
      <vt:lpstr>A126095034C_Latest</vt:lpstr>
      <vt:lpstr>A126095038L</vt:lpstr>
      <vt:lpstr>A126095038L_Data</vt:lpstr>
      <vt:lpstr>A126095038L_Latest</vt:lpstr>
      <vt:lpstr>A126095042C</vt:lpstr>
      <vt:lpstr>A126095042C_Data</vt:lpstr>
      <vt:lpstr>A126095042C_Latest</vt:lpstr>
      <vt:lpstr>A126095046L</vt:lpstr>
      <vt:lpstr>A126095046L_Data</vt:lpstr>
      <vt:lpstr>A126095046L_Latest</vt:lpstr>
      <vt:lpstr>A126095050C</vt:lpstr>
      <vt:lpstr>A126095050C_Data</vt:lpstr>
      <vt:lpstr>A126095050C_Latest</vt:lpstr>
      <vt:lpstr>A126095054L</vt:lpstr>
      <vt:lpstr>A126095054L_Data</vt:lpstr>
      <vt:lpstr>A126095054L_Latest</vt:lpstr>
      <vt:lpstr>A126095058W</vt:lpstr>
      <vt:lpstr>A126095058W_Data</vt:lpstr>
      <vt:lpstr>A126095058W_Latest</vt:lpstr>
      <vt:lpstr>A126095062L</vt:lpstr>
      <vt:lpstr>A126095062L_Data</vt:lpstr>
      <vt:lpstr>A126095062L_Latest</vt:lpstr>
      <vt:lpstr>A126095066W</vt:lpstr>
      <vt:lpstr>A126095066W_Data</vt:lpstr>
      <vt:lpstr>A126095066W_Latest</vt:lpstr>
      <vt:lpstr>A126095070L</vt:lpstr>
      <vt:lpstr>A126095070L_Data</vt:lpstr>
      <vt:lpstr>A126095070L_Latest</vt:lpstr>
      <vt:lpstr>A126095074W</vt:lpstr>
      <vt:lpstr>A126095074W_Data</vt:lpstr>
      <vt:lpstr>A126095074W_Latest</vt:lpstr>
      <vt:lpstr>A126095078F</vt:lpstr>
      <vt:lpstr>A126095078F_Data</vt:lpstr>
      <vt:lpstr>A126095078F_Latest</vt:lpstr>
      <vt:lpstr>A126095082W</vt:lpstr>
      <vt:lpstr>A126095082W_Data</vt:lpstr>
      <vt:lpstr>A126095082W_Latest</vt:lpstr>
      <vt:lpstr>A126095086F</vt:lpstr>
      <vt:lpstr>A126095086F_Data</vt:lpstr>
      <vt:lpstr>A126095086F_Latest</vt:lpstr>
      <vt:lpstr>A126095090W</vt:lpstr>
      <vt:lpstr>A126095090W_Data</vt:lpstr>
      <vt:lpstr>A126095090W_Latest</vt:lpstr>
      <vt:lpstr>A126095094F</vt:lpstr>
      <vt:lpstr>A126095094F_Data</vt:lpstr>
      <vt:lpstr>A126095094F_Latest</vt:lpstr>
      <vt:lpstr>A126095098R</vt:lpstr>
      <vt:lpstr>A126095098R_Data</vt:lpstr>
      <vt:lpstr>A126095098R_Latest</vt:lpstr>
      <vt:lpstr>A126095102V</vt:lpstr>
      <vt:lpstr>A126095102V_Data</vt:lpstr>
      <vt:lpstr>A126095102V_Latest</vt:lpstr>
      <vt:lpstr>A126095106C</vt:lpstr>
      <vt:lpstr>A126095106C_Data</vt:lpstr>
      <vt:lpstr>A126095106C_Latest</vt:lpstr>
      <vt:lpstr>A126095110V</vt:lpstr>
      <vt:lpstr>A126095110V_Data</vt:lpstr>
      <vt:lpstr>A126095110V_Latest</vt:lpstr>
      <vt:lpstr>A126095114C</vt:lpstr>
      <vt:lpstr>A126095114C_Data</vt:lpstr>
      <vt:lpstr>A126095114C_Latest</vt:lpstr>
      <vt:lpstr>A126095118L</vt:lpstr>
      <vt:lpstr>A126095118L_Data</vt:lpstr>
      <vt:lpstr>A126095118L_Latest</vt:lpstr>
      <vt:lpstr>A126095122C</vt:lpstr>
      <vt:lpstr>A126095122C_Data</vt:lpstr>
      <vt:lpstr>A126095122C_Latest</vt:lpstr>
      <vt:lpstr>A126095126L</vt:lpstr>
      <vt:lpstr>A126095126L_Data</vt:lpstr>
      <vt:lpstr>A126095126L_Latest</vt:lpstr>
      <vt:lpstr>A126095130C</vt:lpstr>
      <vt:lpstr>A126095130C_Data</vt:lpstr>
      <vt:lpstr>A126095130C_Latest</vt:lpstr>
      <vt:lpstr>A126095134L</vt:lpstr>
      <vt:lpstr>A126095134L_Data</vt:lpstr>
      <vt:lpstr>A126095134L_Latest</vt:lpstr>
      <vt:lpstr>A126095138W</vt:lpstr>
      <vt:lpstr>A126095138W_Data</vt:lpstr>
      <vt:lpstr>A126095138W_Latest</vt:lpstr>
      <vt:lpstr>A126095142L</vt:lpstr>
      <vt:lpstr>A126095142L_Data</vt:lpstr>
      <vt:lpstr>A126095142L_Latest</vt:lpstr>
      <vt:lpstr>A126095146W</vt:lpstr>
      <vt:lpstr>A126095146W_Data</vt:lpstr>
      <vt:lpstr>A126095146W_Latest</vt:lpstr>
      <vt:lpstr>A126095150L</vt:lpstr>
      <vt:lpstr>A126095150L_Data</vt:lpstr>
      <vt:lpstr>A126095150L_Latest</vt:lpstr>
      <vt:lpstr>A126095154W</vt:lpstr>
      <vt:lpstr>A126095154W_Data</vt:lpstr>
      <vt:lpstr>A126095154W_Latest</vt:lpstr>
      <vt:lpstr>A126095158F</vt:lpstr>
      <vt:lpstr>A126095158F_Data</vt:lpstr>
      <vt:lpstr>A126095158F_Latest</vt:lpstr>
      <vt:lpstr>A126095162W</vt:lpstr>
      <vt:lpstr>A126095162W_Data</vt:lpstr>
      <vt:lpstr>A126095162W_Latest</vt:lpstr>
      <vt:lpstr>A126095166F</vt:lpstr>
      <vt:lpstr>A126095166F_Data</vt:lpstr>
      <vt:lpstr>A126095166F_Latest</vt:lpstr>
      <vt:lpstr>A126095170W</vt:lpstr>
      <vt:lpstr>A126095170W_Data</vt:lpstr>
      <vt:lpstr>A126095170W_Latest</vt:lpstr>
      <vt:lpstr>A126095174F</vt:lpstr>
      <vt:lpstr>A126095174F_Data</vt:lpstr>
      <vt:lpstr>A126095174F_Latest</vt:lpstr>
      <vt:lpstr>A126095178R</vt:lpstr>
      <vt:lpstr>A126095178R_Data</vt:lpstr>
      <vt:lpstr>A126095178R_Latest</vt:lpstr>
      <vt:lpstr>A126095182F</vt:lpstr>
      <vt:lpstr>A126095182F_Data</vt:lpstr>
      <vt:lpstr>A126095182F_Latest</vt:lpstr>
      <vt:lpstr>A126095186R</vt:lpstr>
      <vt:lpstr>A126095186R_Data</vt:lpstr>
      <vt:lpstr>A126095186R_Latest</vt:lpstr>
      <vt:lpstr>A126095190F</vt:lpstr>
      <vt:lpstr>A126095190F_Data</vt:lpstr>
      <vt:lpstr>A126095190F_Latest</vt:lpstr>
      <vt:lpstr>A126095194R</vt:lpstr>
      <vt:lpstr>A126095194R_Data</vt:lpstr>
      <vt:lpstr>A126095194R_Latest</vt:lpstr>
      <vt:lpstr>A126095198X</vt:lpstr>
      <vt:lpstr>A126095198X_Data</vt:lpstr>
      <vt:lpstr>A126095198X_Latest</vt:lpstr>
      <vt:lpstr>A126095202C</vt:lpstr>
      <vt:lpstr>A126095202C_Data</vt:lpstr>
      <vt:lpstr>A126095202C_Latest</vt:lpstr>
      <vt:lpstr>A126095206L</vt:lpstr>
      <vt:lpstr>A126095206L_Data</vt:lpstr>
      <vt:lpstr>A126095206L_Latest</vt:lpstr>
      <vt:lpstr>A126095210C</vt:lpstr>
      <vt:lpstr>A126095210C_Data</vt:lpstr>
      <vt:lpstr>A126095210C_Latest</vt:lpstr>
      <vt:lpstr>A126095214L</vt:lpstr>
      <vt:lpstr>A126095214L_Data</vt:lpstr>
      <vt:lpstr>A126095214L_Latest</vt:lpstr>
      <vt:lpstr>A126095218W</vt:lpstr>
      <vt:lpstr>A126095218W_Data</vt:lpstr>
      <vt:lpstr>A126095218W_Latest</vt:lpstr>
      <vt:lpstr>A126095222L</vt:lpstr>
      <vt:lpstr>A126095222L_Data</vt:lpstr>
      <vt:lpstr>A126095222L_Latest</vt:lpstr>
      <vt:lpstr>A126095226W</vt:lpstr>
      <vt:lpstr>A126095226W_Data</vt:lpstr>
      <vt:lpstr>A126095226W_Latest</vt:lpstr>
      <vt:lpstr>A126095230L</vt:lpstr>
      <vt:lpstr>A126095230L_Data</vt:lpstr>
      <vt:lpstr>A126095230L_Latest</vt:lpstr>
      <vt:lpstr>A126095234W</vt:lpstr>
      <vt:lpstr>A126095234W_Data</vt:lpstr>
      <vt:lpstr>A126095234W_Latest</vt:lpstr>
      <vt:lpstr>A126095238F</vt:lpstr>
      <vt:lpstr>A126095238F_Data</vt:lpstr>
      <vt:lpstr>A126095238F_Latest</vt:lpstr>
      <vt:lpstr>A126095242W</vt:lpstr>
      <vt:lpstr>A126095242W_Data</vt:lpstr>
      <vt:lpstr>A126095242W_Latest</vt:lpstr>
      <vt:lpstr>A126095246F</vt:lpstr>
      <vt:lpstr>A126095246F_Data</vt:lpstr>
      <vt:lpstr>A126095246F_Latest</vt:lpstr>
      <vt:lpstr>A126095250W</vt:lpstr>
      <vt:lpstr>A126095250W_Data</vt:lpstr>
      <vt:lpstr>A126095250W_Latest</vt:lpstr>
      <vt:lpstr>A126095254F</vt:lpstr>
      <vt:lpstr>A126095254F_Data</vt:lpstr>
      <vt:lpstr>A126095254F_Latest</vt:lpstr>
      <vt:lpstr>A126095258R</vt:lpstr>
      <vt:lpstr>A126095258R_Data</vt:lpstr>
      <vt:lpstr>A126095258R_Latest</vt:lpstr>
      <vt:lpstr>A126095262F</vt:lpstr>
      <vt:lpstr>A126095262F_Data</vt:lpstr>
      <vt:lpstr>A126095262F_Latest</vt:lpstr>
      <vt:lpstr>A126095266R</vt:lpstr>
      <vt:lpstr>A126095266R_Data</vt:lpstr>
      <vt:lpstr>A126095266R_Latest</vt:lpstr>
      <vt:lpstr>A126095270F</vt:lpstr>
      <vt:lpstr>A126095270F_Data</vt:lpstr>
      <vt:lpstr>A126095270F_Latest</vt:lpstr>
      <vt:lpstr>A126095274R</vt:lpstr>
      <vt:lpstr>A126095274R_Data</vt:lpstr>
      <vt:lpstr>A126095274R_Latest</vt:lpstr>
      <vt:lpstr>A126095278X</vt:lpstr>
      <vt:lpstr>A126095278X_Data</vt:lpstr>
      <vt:lpstr>A126095278X_Latest</vt:lpstr>
      <vt:lpstr>A126095282R</vt:lpstr>
      <vt:lpstr>A126095282R_Data</vt:lpstr>
      <vt:lpstr>A126095282R_Latest</vt:lpstr>
      <vt:lpstr>A126095286X</vt:lpstr>
      <vt:lpstr>A126095286X_Data</vt:lpstr>
      <vt:lpstr>A126095286X_Latest</vt:lpstr>
      <vt:lpstr>A126095290R</vt:lpstr>
      <vt:lpstr>A126095290R_Data</vt:lpstr>
      <vt:lpstr>A126095290R_Latest</vt:lpstr>
      <vt:lpstr>A126095294X</vt:lpstr>
      <vt:lpstr>A126095294X_Data</vt:lpstr>
      <vt:lpstr>A126095294X_Latest</vt:lpstr>
      <vt:lpstr>A126095298J</vt:lpstr>
      <vt:lpstr>A126095298J_Data</vt:lpstr>
      <vt:lpstr>A126095298J_Latest</vt:lpstr>
      <vt:lpstr>A126095302L</vt:lpstr>
      <vt:lpstr>A126095302L_Data</vt:lpstr>
      <vt:lpstr>A126095302L_Latest</vt:lpstr>
      <vt:lpstr>A126095306W</vt:lpstr>
      <vt:lpstr>A126095306W_Data</vt:lpstr>
      <vt:lpstr>A126095306W_Latest</vt:lpstr>
      <vt:lpstr>A126095310L</vt:lpstr>
      <vt:lpstr>A126095310L_Data</vt:lpstr>
      <vt:lpstr>A126095310L_Latest</vt:lpstr>
      <vt:lpstr>A126095314W</vt:lpstr>
      <vt:lpstr>A126095314W_Data</vt:lpstr>
      <vt:lpstr>A126095314W_Latest</vt:lpstr>
      <vt:lpstr>A126095318F</vt:lpstr>
      <vt:lpstr>A126095318F_Data</vt:lpstr>
      <vt:lpstr>A126095318F_Latest</vt:lpstr>
      <vt:lpstr>A126095322W</vt:lpstr>
      <vt:lpstr>A126095322W_Data</vt:lpstr>
      <vt:lpstr>A126095322W_Latest</vt:lpstr>
      <vt:lpstr>A126095326F</vt:lpstr>
      <vt:lpstr>A126095326F_Data</vt:lpstr>
      <vt:lpstr>A126095326F_Latest</vt:lpstr>
      <vt:lpstr>A126095330W</vt:lpstr>
      <vt:lpstr>A126095330W_Data</vt:lpstr>
      <vt:lpstr>A126095330W_Latest</vt:lpstr>
      <vt:lpstr>A126095334F</vt:lpstr>
      <vt:lpstr>A126095334F_Data</vt:lpstr>
      <vt:lpstr>A126095334F_Latest</vt:lpstr>
      <vt:lpstr>A126095338R</vt:lpstr>
      <vt:lpstr>A126095338R_Data</vt:lpstr>
      <vt:lpstr>A126095338R_Latest</vt:lpstr>
      <vt:lpstr>A126095342F</vt:lpstr>
      <vt:lpstr>A126095342F_Data</vt:lpstr>
      <vt:lpstr>A126095342F_Latest</vt:lpstr>
      <vt:lpstr>A126095346R</vt:lpstr>
      <vt:lpstr>A126095346R_Data</vt:lpstr>
      <vt:lpstr>A126095346R_Latest</vt:lpstr>
      <vt:lpstr>A126095350F</vt:lpstr>
      <vt:lpstr>A126095350F_Data</vt:lpstr>
      <vt:lpstr>A126095350F_Latest</vt:lpstr>
      <vt:lpstr>A126095354R</vt:lpstr>
      <vt:lpstr>A126095354R_Data</vt:lpstr>
      <vt:lpstr>A126095354R_Latest</vt:lpstr>
      <vt:lpstr>A126095358X</vt:lpstr>
      <vt:lpstr>A126095358X_Data</vt:lpstr>
      <vt:lpstr>A126095358X_Latest</vt:lpstr>
      <vt:lpstr>A126095362R</vt:lpstr>
      <vt:lpstr>A126095362R_Data</vt:lpstr>
      <vt:lpstr>A126095362R_Latest</vt:lpstr>
      <vt:lpstr>A126095366X</vt:lpstr>
      <vt:lpstr>A126095366X_Data</vt:lpstr>
      <vt:lpstr>A126095366X_Latest</vt:lpstr>
      <vt:lpstr>A126095370R</vt:lpstr>
      <vt:lpstr>A126095370R_Data</vt:lpstr>
      <vt:lpstr>A126095370R_Latest</vt:lpstr>
      <vt:lpstr>A126095374X</vt:lpstr>
      <vt:lpstr>A126095374X_Data</vt:lpstr>
      <vt:lpstr>A126095374X_Latest</vt:lpstr>
      <vt:lpstr>A126095378J</vt:lpstr>
      <vt:lpstr>A126095378J_Data</vt:lpstr>
      <vt:lpstr>A126095378J_Latest</vt:lpstr>
      <vt:lpstr>A126095382X</vt:lpstr>
      <vt:lpstr>A126095382X_Data</vt:lpstr>
      <vt:lpstr>A126095382X_Latest</vt:lpstr>
      <vt:lpstr>A126095386J</vt:lpstr>
      <vt:lpstr>A126095386J_Data</vt:lpstr>
      <vt:lpstr>A126095386J_Latest</vt:lpstr>
      <vt:lpstr>A126095390X</vt:lpstr>
      <vt:lpstr>A126095390X_Data</vt:lpstr>
      <vt:lpstr>A126095390X_Latest</vt:lpstr>
      <vt:lpstr>A126095394J</vt:lpstr>
      <vt:lpstr>A126095394J_Data</vt:lpstr>
      <vt:lpstr>A126095394J_Latest</vt:lpstr>
      <vt:lpstr>A126095398T</vt:lpstr>
      <vt:lpstr>A126095398T_Data</vt:lpstr>
      <vt:lpstr>A126095398T_Latest</vt:lpstr>
      <vt:lpstr>A126095402W</vt:lpstr>
      <vt:lpstr>A126095402W_Data</vt:lpstr>
      <vt:lpstr>A126095402W_Latest</vt:lpstr>
      <vt:lpstr>A126095406F</vt:lpstr>
      <vt:lpstr>A126095406F_Data</vt:lpstr>
      <vt:lpstr>A126095406F_Latest</vt:lpstr>
      <vt:lpstr>A126095410W</vt:lpstr>
      <vt:lpstr>A126095410W_Data</vt:lpstr>
      <vt:lpstr>A126095410W_Latest</vt:lpstr>
      <vt:lpstr>A126095414F</vt:lpstr>
      <vt:lpstr>A126095414F_Data</vt:lpstr>
      <vt:lpstr>A126095414F_Latest</vt:lpstr>
      <vt:lpstr>A126095418R</vt:lpstr>
      <vt:lpstr>A126095418R_Data</vt:lpstr>
      <vt:lpstr>A126095418R_Latest</vt:lpstr>
      <vt:lpstr>A126095422F</vt:lpstr>
      <vt:lpstr>A126095422F_Data</vt:lpstr>
      <vt:lpstr>A126095422F_Latest</vt:lpstr>
      <vt:lpstr>A126095426R</vt:lpstr>
      <vt:lpstr>A126095426R_Data</vt:lpstr>
      <vt:lpstr>A126095426R_Latest</vt:lpstr>
      <vt:lpstr>A126095430F</vt:lpstr>
      <vt:lpstr>A126095430F_Data</vt:lpstr>
      <vt:lpstr>A126095430F_Latest</vt:lpstr>
      <vt:lpstr>A126095434R</vt:lpstr>
      <vt:lpstr>A126095434R_Data</vt:lpstr>
      <vt:lpstr>A126095434R_Latest</vt:lpstr>
      <vt:lpstr>A126095438X</vt:lpstr>
      <vt:lpstr>A126095438X_Data</vt:lpstr>
      <vt:lpstr>A126095438X_Latest</vt:lpstr>
      <vt:lpstr>A126095442R</vt:lpstr>
      <vt:lpstr>A126095442R_Data</vt:lpstr>
      <vt:lpstr>A126095442R_Latest</vt:lpstr>
      <vt:lpstr>A126095446X</vt:lpstr>
      <vt:lpstr>A126095446X_Data</vt:lpstr>
      <vt:lpstr>A126095446X_Latest</vt:lpstr>
      <vt:lpstr>A126095450R</vt:lpstr>
      <vt:lpstr>A126095450R_Data</vt:lpstr>
      <vt:lpstr>A126095450R_Latest</vt:lpstr>
      <vt:lpstr>A126095454X</vt:lpstr>
      <vt:lpstr>A126095454X_Data</vt:lpstr>
      <vt:lpstr>A126095454X_Latest</vt:lpstr>
      <vt:lpstr>A126095458J</vt:lpstr>
      <vt:lpstr>A126095458J_Data</vt:lpstr>
      <vt:lpstr>A126095458J_Latest</vt:lpstr>
      <vt:lpstr>A126095462X</vt:lpstr>
      <vt:lpstr>A126095462X_Data</vt:lpstr>
      <vt:lpstr>A126095462X_Latest</vt:lpstr>
      <vt:lpstr>A126095466J</vt:lpstr>
      <vt:lpstr>A126095466J_Data</vt:lpstr>
      <vt:lpstr>A126095466J_Latest</vt:lpstr>
      <vt:lpstr>A126095470X</vt:lpstr>
      <vt:lpstr>A126095470X_Data</vt:lpstr>
      <vt:lpstr>A126095470X_Latest</vt:lpstr>
      <vt:lpstr>A126095474J</vt:lpstr>
      <vt:lpstr>A126095474J_Data</vt:lpstr>
      <vt:lpstr>A126095474J_Latest</vt:lpstr>
      <vt:lpstr>A126095478T</vt:lpstr>
      <vt:lpstr>A126095478T_Data</vt:lpstr>
      <vt:lpstr>A126095478T_Latest</vt:lpstr>
      <vt:lpstr>A126095482J</vt:lpstr>
      <vt:lpstr>A126095482J_Data</vt:lpstr>
      <vt:lpstr>A126095482J_Latest</vt:lpstr>
      <vt:lpstr>A126095486T</vt:lpstr>
      <vt:lpstr>A126095486T_Data</vt:lpstr>
      <vt:lpstr>A126095486T_Latest</vt:lpstr>
      <vt:lpstr>A126095490J</vt:lpstr>
      <vt:lpstr>A126095490J_Data</vt:lpstr>
      <vt:lpstr>A126095490J_Latest</vt:lpstr>
      <vt:lpstr>A126095494T</vt:lpstr>
      <vt:lpstr>A126095494T_Data</vt:lpstr>
      <vt:lpstr>A126095494T_Latest</vt:lpstr>
      <vt:lpstr>A126095498A</vt:lpstr>
      <vt:lpstr>A126095498A_Data</vt:lpstr>
      <vt:lpstr>A126095498A_Latest</vt:lpstr>
      <vt:lpstr>A126095502F</vt:lpstr>
      <vt:lpstr>A126095502F_Data</vt:lpstr>
      <vt:lpstr>A126095502F_Latest</vt:lpstr>
      <vt:lpstr>A126095506R</vt:lpstr>
      <vt:lpstr>A126095506R_Data</vt:lpstr>
      <vt:lpstr>A126095506R_Latest</vt:lpstr>
      <vt:lpstr>A126095510F</vt:lpstr>
      <vt:lpstr>A126095510F_Data</vt:lpstr>
      <vt:lpstr>A126095510F_Latest</vt:lpstr>
      <vt:lpstr>A126095514R</vt:lpstr>
      <vt:lpstr>A126095514R_Data</vt:lpstr>
      <vt:lpstr>A126095514R_Latest</vt:lpstr>
      <vt:lpstr>A126095518X</vt:lpstr>
      <vt:lpstr>A126095518X_Data</vt:lpstr>
      <vt:lpstr>A126095518X_Latest</vt:lpstr>
      <vt:lpstr>A126095522R</vt:lpstr>
      <vt:lpstr>A126095522R_Data</vt:lpstr>
      <vt:lpstr>A126095522R_Latest</vt:lpstr>
      <vt:lpstr>A126095526X</vt:lpstr>
      <vt:lpstr>A126095526X_Data</vt:lpstr>
      <vt:lpstr>A126095526X_Latest</vt:lpstr>
      <vt:lpstr>A126095530R</vt:lpstr>
      <vt:lpstr>A126095530R_Data</vt:lpstr>
      <vt:lpstr>A126095530R_Latest</vt:lpstr>
      <vt:lpstr>A126095534X</vt:lpstr>
      <vt:lpstr>A126095534X_Data</vt:lpstr>
      <vt:lpstr>A126095534X_Latest</vt:lpstr>
      <vt:lpstr>A126095538J</vt:lpstr>
      <vt:lpstr>A126095538J_Data</vt:lpstr>
      <vt:lpstr>A126095538J_Latest</vt:lpstr>
      <vt:lpstr>A126095542X</vt:lpstr>
      <vt:lpstr>A126095542X_Data</vt:lpstr>
      <vt:lpstr>A126095542X_Latest</vt:lpstr>
      <vt:lpstr>A126095546J</vt:lpstr>
      <vt:lpstr>A126095546J_Data</vt:lpstr>
      <vt:lpstr>A126095546J_Latest</vt:lpstr>
      <vt:lpstr>A126095550X</vt:lpstr>
      <vt:lpstr>A126095550X_Data</vt:lpstr>
      <vt:lpstr>A126095550X_Latest</vt:lpstr>
      <vt:lpstr>A126095554J</vt:lpstr>
      <vt:lpstr>A126095554J_Data</vt:lpstr>
      <vt:lpstr>A126095554J_Latest</vt:lpstr>
      <vt:lpstr>A126095558T</vt:lpstr>
      <vt:lpstr>A126095558T_Data</vt:lpstr>
      <vt:lpstr>A126095558T_Latest</vt:lpstr>
      <vt:lpstr>A126095562J</vt:lpstr>
      <vt:lpstr>A126095562J_Data</vt:lpstr>
      <vt:lpstr>A126095562J_Latest</vt:lpstr>
      <vt:lpstr>A126095566T</vt:lpstr>
      <vt:lpstr>A126095566T_Data</vt:lpstr>
      <vt:lpstr>A126095566T_Latest</vt:lpstr>
      <vt:lpstr>A126095570J</vt:lpstr>
      <vt:lpstr>A126095570J_Data</vt:lpstr>
      <vt:lpstr>A126095570J_Latest</vt:lpstr>
      <vt:lpstr>A126095574T</vt:lpstr>
      <vt:lpstr>A126095574T_Data</vt:lpstr>
      <vt:lpstr>A126095574T_Latest</vt:lpstr>
      <vt:lpstr>A126095578A</vt:lpstr>
      <vt:lpstr>A126095578A_Data</vt:lpstr>
      <vt:lpstr>A126095578A_Latest</vt:lpstr>
      <vt:lpstr>A126095582T</vt:lpstr>
      <vt:lpstr>A126095582T_Data</vt:lpstr>
      <vt:lpstr>A126095582T_Latest</vt:lpstr>
      <vt:lpstr>A126095586A</vt:lpstr>
      <vt:lpstr>A126095586A_Data</vt:lpstr>
      <vt:lpstr>A126095586A_Latest</vt:lpstr>
      <vt:lpstr>A126095590T</vt:lpstr>
      <vt:lpstr>A126095590T_Data</vt:lpstr>
      <vt:lpstr>A126095590T_Latest</vt:lpstr>
      <vt:lpstr>A126095594A</vt:lpstr>
      <vt:lpstr>A126095594A_Data</vt:lpstr>
      <vt:lpstr>A126095594A_Latest</vt:lpstr>
      <vt:lpstr>A126095598K</vt:lpstr>
      <vt:lpstr>A126095598K_Data</vt:lpstr>
      <vt:lpstr>A126095598K_Latest</vt:lpstr>
      <vt:lpstr>A126095602R</vt:lpstr>
      <vt:lpstr>A126095602R_Data</vt:lpstr>
      <vt:lpstr>A126095602R_Latest</vt:lpstr>
      <vt:lpstr>A126095606X</vt:lpstr>
      <vt:lpstr>A126095606X_Data</vt:lpstr>
      <vt:lpstr>A126095606X_Latest</vt:lpstr>
      <vt:lpstr>A126095610R</vt:lpstr>
      <vt:lpstr>A126095610R_Data</vt:lpstr>
      <vt:lpstr>A126095610R_Latest</vt:lpstr>
      <vt:lpstr>A126095614X</vt:lpstr>
      <vt:lpstr>A126095614X_Data</vt:lpstr>
      <vt:lpstr>A126095614X_Latest</vt:lpstr>
      <vt:lpstr>A126095618J</vt:lpstr>
      <vt:lpstr>A126095618J_Data</vt:lpstr>
      <vt:lpstr>A126095618J_Latest</vt:lpstr>
      <vt:lpstr>A126095622X</vt:lpstr>
      <vt:lpstr>A126095622X_Data</vt:lpstr>
      <vt:lpstr>A126095622X_Latest</vt:lpstr>
      <vt:lpstr>A126095626J</vt:lpstr>
      <vt:lpstr>A126095626J_Data</vt:lpstr>
      <vt:lpstr>A126095626J_Latest</vt:lpstr>
      <vt:lpstr>A126095630X</vt:lpstr>
      <vt:lpstr>A126095630X_Data</vt:lpstr>
      <vt:lpstr>A126095630X_Latest</vt:lpstr>
      <vt:lpstr>A126095634J</vt:lpstr>
      <vt:lpstr>A126095634J_Data</vt:lpstr>
      <vt:lpstr>A126095634J_Latest</vt:lpstr>
      <vt:lpstr>A126095638T</vt:lpstr>
      <vt:lpstr>A126095638T_Data</vt:lpstr>
      <vt:lpstr>A126095638T_Latest</vt:lpstr>
      <vt:lpstr>A126095642J</vt:lpstr>
      <vt:lpstr>A126095642J_Data</vt:lpstr>
      <vt:lpstr>A126095642J_Latest</vt:lpstr>
      <vt:lpstr>A126095646T</vt:lpstr>
      <vt:lpstr>A126095646T_Data</vt:lpstr>
      <vt:lpstr>A126095646T_Latest</vt:lpstr>
      <vt:lpstr>A126095650J</vt:lpstr>
      <vt:lpstr>A126095650J_Data</vt:lpstr>
      <vt:lpstr>A126095650J_Latest</vt:lpstr>
      <vt:lpstr>A126095654T</vt:lpstr>
      <vt:lpstr>A126095654T_Data</vt:lpstr>
      <vt:lpstr>A126095654T_Latest</vt:lpstr>
      <vt:lpstr>A126095658A</vt:lpstr>
      <vt:lpstr>A126095658A_Data</vt:lpstr>
      <vt:lpstr>A126095658A_Latest</vt:lpstr>
      <vt:lpstr>A126095662T</vt:lpstr>
      <vt:lpstr>A126095662T_Data</vt:lpstr>
      <vt:lpstr>A126095662T_Latest</vt:lpstr>
      <vt:lpstr>A126095666A</vt:lpstr>
      <vt:lpstr>A126095666A_Data</vt:lpstr>
      <vt:lpstr>A126095666A_Latest</vt:lpstr>
      <vt:lpstr>A126095670T</vt:lpstr>
      <vt:lpstr>A126095670T_Data</vt:lpstr>
      <vt:lpstr>A126095670T_Latest</vt:lpstr>
      <vt:lpstr>A126095674A</vt:lpstr>
      <vt:lpstr>A126095674A_Data</vt:lpstr>
      <vt:lpstr>A126095674A_Latest</vt:lpstr>
      <vt:lpstr>A126095678K</vt:lpstr>
      <vt:lpstr>A126095678K_Data</vt:lpstr>
      <vt:lpstr>A126095678K_Latest</vt:lpstr>
      <vt:lpstr>A126095682A</vt:lpstr>
      <vt:lpstr>A126095682A_Data</vt:lpstr>
      <vt:lpstr>A126095682A_Latest</vt:lpstr>
      <vt:lpstr>A126095686K</vt:lpstr>
      <vt:lpstr>A126095686K_Data</vt:lpstr>
      <vt:lpstr>A126095686K_Latest</vt:lpstr>
      <vt:lpstr>A126095690A</vt:lpstr>
      <vt:lpstr>A126095690A_Data</vt:lpstr>
      <vt:lpstr>A126095690A_Latest</vt:lpstr>
      <vt:lpstr>A126095694K</vt:lpstr>
      <vt:lpstr>A126095694K_Data</vt:lpstr>
      <vt:lpstr>A126095694K_Latest</vt:lpstr>
      <vt:lpstr>A126095698V</vt:lpstr>
      <vt:lpstr>A126095698V_Data</vt:lpstr>
      <vt:lpstr>A126095698V_Latest</vt:lpstr>
      <vt:lpstr>A126095702X</vt:lpstr>
      <vt:lpstr>A126095702X_Data</vt:lpstr>
      <vt:lpstr>A126095702X_Latest</vt:lpstr>
      <vt:lpstr>A126095706J</vt:lpstr>
      <vt:lpstr>A126095706J_Data</vt:lpstr>
      <vt:lpstr>A126095706J_Latest</vt:lpstr>
      <vt:lpstr>A126095710X</vt:lpstr>
      <vt:lpstr>A126095710X_Data</vt:lpstr>
      <vt:lpstr>A126095710X_Latest</vt:lpstr>
      <vt:lpstr>A126095714J</vt:lpstr>
      <vt:lpstr>A126095714J_Data</vt:lpstr>
      <vt:lpstr>A126095714J_Latest</vt:lpstr>
      <vt:lpstr>A126095718T</vt:lpstr>
      <vt:lpstr>A126095718T_Data</vt:lpstr>
      <vt:lpstr>A126095718T_Latest</vt:lpstr>
      <vt:lpstr>A126095722J</vt:lpstr>
      <vt:lpstr>A126095722J_Data</vt:lpstr>
      <vt:lpstr>A126095722J_Latest</vt:lpstr>
      <vt:lpstr>A126095726T</vt:lpstr>
      <vt:lpstr>A126095726T_Data</vt:lpstr>
      <vt:lpstr>A126095726T_Latest</vt:lpstr>
      <vt:lpstr>A126095730J</vt:lpstr>
      <vt:lpstr>A126095730J_Data</vt:lpstr>
      <vt:lpstr>A126095730J_Latest</vt:lpstr>
      <vt:lpstr>A126095734T</vt:lpstr>
      <vt:lpstr>A126095734T_Data</vt:lpstr>
      <vt:lpstr>A126095734T_Latest</vt:lpstr>
      <vt:lpstr>A126095738A</vt:lpstr>
      <vt:lpstr>A126095738A_Data</vt:lpstr>
      <vt:lpstr>A126095738A_Latest</vt:lpstr>
      <vt:lpstr>A126095742T</vt:lpstr>
      <vt:lpstr>A126095742T_Data</vt:lpstr>
      <vt:lpstr>A126095742T_Latest</vt:lpstr>
      <vt:lpstr>A126095746A</vt:lpstr>
      <vt:lpstr>A126095746A_Data</vt:lpstr>
      <vt:lpstr>A126095746A_Latest</vt:lpstr>
      <vt:lpstr>A126095750T</vt:lpstr>
      <vt:lpstr>A126095750T_Data</vt:lpstr>
      <vt:lpstr>A126095750T_Latest</vt:lpstr>
      <vt:lpstr>A126095754A</vt:lpstr>
      <vt:lpstr>A126095754A_Data</vt:lpstr>
      <vt:lpstr>A126095754A_Latest</vt:lpstr>
      <vt:lpstr>A126095758K</vt:lpstr>
      <vt:lpstr>A126095758K_Data</vt:lpstr>
      <vt:lpstr>A126095758K_Latest</vt:lpstr>
      <vt:lpstr>A126095762A</vt:lpstr>
      <vt:lpstr>A126095762A_Data</vt:lpstr>
      <vt:lpstr>A126095762A_Latest</vt:lpstr>
      <vt:lpstr>A126095766K</vt:lpstr>
      <vt:lpstr>A126095766K_Data</vt:lpstr>
      <vt:lpstr>A126095766K_Latest</vt:lpstr>
      <vt:lpstr>A126095770A</vt:lpstr>
      <vt:lpstr>A126095770A_Data</vt:lpstr>
      <vt:lpstr>A126095770A_Latest</vt:lpstr>
      <vt:lpstr>A126095774K</vt:lpstr>
      <vt:lpstr>A126095774K_Data</vt:lpstr>
      <vt:lpstr>A126095774K_Latest</vt:lpstr>
      <vt:lpstr>A126095778V</vt:lpstr>
      <vt:lpstr>A126095778V_Data</vt:lpstr>
      <vt:lpstr>A126095778V_Latest</vt:lpstr>
      <vt:lpstr>A126095782K</vt:lpstr>
      <vt:lpstr>A126095782K_Data</vt:lpstr>
      <vt:lpstr>A126095782K_Latest</vt:lpstr>
      <vt:lpstr>A126095786V</vt:lpstr>
      <vt:lpstr>A126095786V_Data</vt:lpstr>
      <vt:lpstr>A126095786V_Latest</vt:lpstr>
      <vt:lpstr>A126095790K</vt:lpstr>
      <vt:lpstr>A126095790K_Data</vt:lpstr>
      <vt:lpstr>A126095790K_Latest</vt:lpstr>
      <vt:lpstr>A126095794V</vt:lpstr>
      <vt:lpstr>A126095794V_Data</vt:lpstr>
      <vt:lpstr>A126095794V_Latest</vt:lpstr>
      <vt:lpstr>A126095798C</vt:lpstr>
      <vt:lpstr>A126095798C_Data</vt:lpstr>
      <vt:lpstr>A126095798C_Latest</vt:lpstr>
      <vt:lpstr>A126095802J</vt:lpstr>
      <vt:lpstr>A126095802J_Data</vt:lpstr>
      <vt:lpstr>A126095802J_Latest</vt:lpstr>
      <vt:lpstr>A126095806T</vt:lpstr>
      <vt:lpstr>A126095806T_Data</vt:lpstr>
      <vt:lpstr>A126095806T_Latest</vt:lpstr>
      <vt:lpstr>A126095810J</vt:lpstr>
      <vt:lpstr>A126095810J_Data</vt:lpstr>
      <vt:lpstr>A126095810J_Latest</vt:lpstr>
      <vt:lpstr>A126095814T</vt:lpstr>
      <vt:lpstr>A126095814T_Data</vt:lpstr>
      <vt:lpstr>A126095814T_Latest</vt:lpstr>
      <vt:lpstr>A126095818A</vt:lpstr>
      <vt:lpstr>A126095818A_Data</vt:lpstr>
      <vt:lpstr>A126095818A_Latest</vt:lpstr>
      <vt:lpstr>A126095822T</vt:lpstr>
      <vt:lpstr>A126095822T_Data</vt:lpstr>
      <vt:lpstr>A126095822T_Latest</vt:lpstr>
      <vt:lpstr>A126095826A</vt:lpstr>
      <vt:lpstr>A126095826A_Data</vt:lpstr>
      <vt:lpstr>A126095826A_Latest</vt:lpstr>
      <vt:lpstr>A126095830T</vt:lpstr>
      <vt:lpstr>A126095830T_Data</vt:lpstr>
      <vt:lpstr>A126095830T_Latest</vt:lpstr>
      <vt:lpstr>A126095834A</vt:lpstr>
      <vt:lpstr>A126095834A_Data</vt:lpstr>
      <vt:lpstr>A126095834A_Latest</vt:lpstr>
      <vt:lpstr>A126095838K</vt:lpstr>
      <vt:lpstr>A126095838K_Data</vt:lpstr>
      <vt:lpstr>A126095838K_Latest</vt:lpstr>
      <vt:lpstr>A126095842A</vt:lpstr>
      <vt:lpstr>A126095842A_Data</vt:lpstr>
      <vt:lpstr>A126095842A_Latest</vt:lpstr>
      <vt:lpstr>A126095846K</vt:lpstr>
      <vt:lpstr>A126095846K_Data</vt:lpstr>
      <vt:lpstr>A126095846K_Latest</vt:lpstr>
      <vt:lpstr>A126095850A</vt:lpstr>
      <vt:lpstr>A126095850A_Data</vt:lpstr>
      <vt:lpstr>A126095850A_Latest</vt:lpstr>
      <vt:lpstr>A126095854K</vt:lpstr>
      <vt:lpstr>A126095854K_Data</vt:lpstr>
      <vt:lpstr>A126095854K_Latest</vt:lpstr>
      <vt:lpstr>A126095858V</vt:lpstr>
      <vt:lpstr>A126095858V_Data</vt:lpstr>
      <vt:lpstr>A126095858V_Latest</vt:lpstr>
      <vt:lpstr>A126095862K</vt:lpstr>
      <vt:lpstr>A126095862K_Data</vt:lpstr>
      <vt:lpstr>A126095862K_Latest</vt:lpstr>
      <vt:lpstr>A126095866V</vt:lpstr>
      <vt:lpstr>A126095866V_Data</vt:lpstr>
      <vt:lpstr>A126095866V_Latest</vt:lpstr>
      <vt:lpstr>A126095870K</vt:lpstr>
      <vt:lpstr>A126095870K_Data</vt:lpstr>
      <vt:lpstr>A126095870K_Latest</vt:lpstr>
      <vt:lpstr>A126095874V</vt:lpstr>
      <vt:lpstr>A126095874V_Data</vt:lpstr>
      <vt:lpstr>A126095874V_Latest</vt:lpstr>
      <vt:lpstr>A126095878C</vt:lpstr>
      <vt:lpstr>A126095878C_Data</vt:lpstr>
      <vt:lpstr>A126095878C_Latest</vt:lpstr>
      <vt:lpstr>A126095882V</vt:lpstr>
      <vt:lpstr>A126095882V_Data</vt:lpstr>
      <vt:lpstr>A126095882V_Latest</vt:lpstr>
      <vt:lpstr>A126095886C</vt:lpstr>
      <vt:lpstr>A126095886C_Data</vt:lpstr>
      <vt:lpstr>A126095886C_Latest</vt:lpstr>
      <vt:lpstr>A126095890V</vt:lpstr>
      <vt:lpstr>A126095890V_Data</vt:lpstr>
      <vt:lpstr>A126095890V_Latest</vt:lpstr>
      <vt:lpstr>A126095894C</vt:lpstr>
      <vt:lpstr>A126095894C_Data</vt:lpstr>
      <vt:lpstr>A126095894C_Latest</vt:lpstr>
      <vt:lpstr>A126095898L</vt:lpstr>
      <vt:lpstr>A126095898L_Data</vt:lpstr>
      <vt:lpstr>A126095898L_Latest</vt:lpstr>
      <vt:lpstr>A126095902T</vt:lpstr>
      <vt:lpstr>A126095902T_Data</vt:lpstr>
      <vt:lpstr>A126095902T_Latest</vt:lpstr>
      <vt:lpstr>A126095906A</vt:lpstr>
      <vt:lpstr>A126095906A_Data</vt:lpstr>
      <vt:lpstr>A126095906A_Latest</vt:lpstr>
      <vt:lpstr>A126095910T</vt:lpstr>
      <vt:lpstr>A126095910T_Data</vt:lpstr>
      <vt:lpstr>A126095910T_Latest</vt:lpstr>
      <vt:lpstr>A126095914A</vt:lpstr>
      <vt:lpstr>A126095914A_Data</vt:lpstr>
      <vt:lpstr>A126095914A_Latest</vt:lpstr>
      <vt:lpstr>A126095918K</vt:lpstr>
      <vt:lpstr>A126095918K_Data</vt:lpstr>
      <vt:lpstr>A126095918K_Latest</vt:lpstr>
      <vt:lpstr>A126095922A</vt:lpstr>
      <vt:lpstr>A126095922A_Data</vt:lpstr>
      <vt:lpstr>A126095922A_Latest</vt:lpstr>
      <vt:lpstr>A126095926K</vt:lpstr>
      <vt:lpstr>A126095926K_Data</vt:lpstr>
      <vt:lpstr>A126095926K_Latest</vt:lpstr>
      <vt:lpstr>A126095930A</vt:lpstr>
      <vt:lpstr>A126095930A_Data</vt:lpstr>
      <vt:lpstr>A126095930A_Latest</vt:lpstr>
      <vt:lpstr>A126095934K</vt:lpstr>
      <vt:lpstr>A126095934K_Data</vt:lpstr>
      <vt:lpstr>A126095934K_Latest</vt:lpstr>
      <vt:lpstr>A126095938V</vt:lpstr>
      <vt:lpstr>A126095938V_Data</vt:lpstr>
      <vt:lpstr>A126095938V_Latest</vt:lpstr>
      <vt:lpstr>A126095942K</vt:lpstr>
      <vt:lpstr>A126095942K_Data</vt:lpstr>
      <vt:lpstr>A126095942K_Latest</vt:lpstr>
      <vt:lpstr>A126095946V</vt:lpstr>
      <vt:lpstr>A126095946V_Data</vt:lpstr>
      <vt:lpstr>A126095946V_Latest</vt:lpstr>
      <vt:lpstr>A126095950K</vt:lpstr>
      <vt:lpstr>A126095950K_Data</vt:lpstr>
      <vt:lpstr>A126095950K_Latest</vt:lpstr>
      <vt:lpstr>A126095954V</vt:lpstr>
      <vt:lpstr>A126095954V_Data</vt:lpstr>
      <vt:lpstr>A126095954V_Latest</vt:lpstr>
      <vt:lpstr>A126095958C</vt:lpstr>
      <vt:lpstr>A126095958C_Data</vt:lpstr>
      <vt:lpstr>A126095958C_Latest</vt:lpstr>
      <vt:lpstr>A126095962V</vt:lpstr>
      <vt:lpstr>A126095962V_Data</vt:lpstr>
      <vt:lpstr>A126095962V_Latest</vt:lpstr>
      <vt:lpstr>A126095966C</vt:lpstr>
      <vt:lpstr>A126095966C_Data</vt:lpstr>
      <vt:lpstr>A126095966C_Latest</vt:lpstr>
      <vt:lpstr>A126095970V</vt:lpstr>
      <vt:lpstr>A126095970V_Data</vt:lpstr>
      <vt:lpstr>A126095970V_Latest</vt:lpstr>
      <vt:lpstr>A126095974C</vt:lpstr>
      <vt:lpstr>A126095974C_Data</vt:lpstr>
      <vt:lpstr>A126095974C_Latest</vt:lpstr>
      <vt:lpstr>A126095978L</vt:lpstr>
      <vt:lpstr>A126095978L_Data</vt:lpstr>
      <vt:lpstr>A126095978L_Latest</vt:lpstr>
      <vt:lpstr>A126095982C</vt:lpstr>
      <vt:lpstr>A126095982C_Data</vt:lpstr>
      <vt:lpstr>A126095982C_Latest</vt:lpstr>
      <vt:lpstr>A126095986L</vt:lpstr>
      <vt:lpstr>A126095986L_Data</vt:lpstr>
      <vt:lpstr>A126095986L_Latest</vt:lpstr>
      <vt:lpstr>A126095990C</vt:lpstr>
      <vt:lpstr>A126095990C_Data</vt:lpstr>
      <vt:lpstr>A126095990C_Latest</vt:lpstr>
      <vt:lpstr>A126095994L</vt:lpstr>
      <vt:lpstr>A126095994L_Data</vt:lpstr>
      <vt:lpstr>A126095994L_Latest</vt:lpstr>
      <vt:lpstr>A126095998W</vt:lpstr>
      <vt:lpstr>A126095998W_Data</vt:lpstr>
      <vt:lpstr>A126095998W_Latest</vt:lpstr>
      <vt:lpstr>A126096002C</vt:lpstr>
      <vt:lpstr>A126096002C_Data</vt:lpstr>
      <vt:lpstr>A126096002C_Latest</vt:lpstr>
      <vt:lpstr>A126096006L</vt:lpstr>
      <vt:lpstr>A126096006L_Data</vt:lpstr>
      <vt:lpstr>A126096006L_Latest</vt:lpstr>
      <vt:lpstr>A126096010C</vt:lpstr>
      <vt:lpstr>A126096010C_Data</vt:lpstr>
      <vt:lpstr>A126096010C_Latest</vt:lpstr>
      <vt:lpstr>A126096014L</vt:lpstr>
      <vt:lpstr>A126096014L_Data</vt:lpstr>
      <vt:lpstr>A126096014L_Latest</vt:lpstr>
      <vt:lpstr>A126096018W</vt:lpstr>
      <vt:lpstr>A126096018W_Data</vt:lpstr>
      <vt:lpstr>A126096018W_Latest</vt:lpstr>
      <vt:lpstr>A126096022L</vt:lpstr>
      <vt:lpstr>A126096022L_Data</vt:lpstr>
      <vt:lpstr>A126096022L_Latest</vt:lpstr>
      <vt:lpstr>A126096026W</vt:lpstr>
      <vt:lpstr>A126096026W_Data</vt:lpstr>
      <vt:lpstr>A126096026W_Latest</vt:lpstr>
      <vt:lpstr>A126096030L</vt:lpstr>
      <vt:lpstr>A126096030L_Data</vt:lpstr>
      <vt:lpstr>A126096030L_Latest</vt:lpstr>
      <vt:lpstr>A126096034W</vt:lpstr>
      <vt:lpstr>A126096034W_Data</vt:lpstr>
      <vt:lpstr>A126096034W_Latest</vt:lpstr>
      <vt:lpstr>A126096038F</vt:lpstr>
      <vt:lpstr>A126096038F_Data</vt:lpstr>
      <vt:lpstr>A126096038F_Latest</vt:lpstr>
      <vt:lpstr>A126096042W</vt:lpstr>
      <vt:lpstr>A126096042W_Data</vt:lpstr>
      <vt:lpstr>A126096042W_Latest</vt:lpstr>
      <vt:lpstr>A126096046F</vt:lpstr>
      <vt:lpstr>A126096046F_Data</vt:lpstr>
      <vt:lpstr>A126096046F_Latest</vt:lpstr>
      <vt:lpstr>A126096050W</vt:lpstr>
      <vt:lpstr>A126096050W_Data</vt:lpstr>
      <vt:lpstr>A126096050W_Latest</vt:lpstr>
      <vt:lpstr>A126096054F</vt:lpstr>
      <vt:lpstr>A126096054F_Data</vt:lpstr>
      <vt:lpstr>A126096054F_Latest</vt:lpstr>
      <vt:lpstr>A126096058R</vt:lpstr>
      <vt:lpstr>A126096058R_Data</vt:lpstr>
      <vt:lpstr>A126096058R_Latest</vt:lpstr>
      <vt:lpstr>A126096062F</vt:lpstr>
      <vt:lpstr>A126096062F_Data</vt:lpstr>
      <vt:lpstr>A126096062F_Latest</vt:lpstr>
      <vt:lpstr>A126096066R</vt:lpstr>
      <vt:lpstr>A126096066R_Data</vt:lpstr>
      <vt:lpstr>A126096066R_Latest</vt:lpstr>
      <vt:lpstr>A126096070F</vt:lpstr>
      <vt:lpstr>A126096070F_Data</vt:lpstr>
      <vt:lpstr>A126096070F_Latest</vt:lpstr>
      <vt:lpstr>A126096074R</vt:lpstr>
      <vt:lpstr>A126096074R_Data</vt:lpstr>
      <vt:lpstr>A126096074R_Latest</vt:lpstr>
      <vt:lpstr>A126096078X</vt:lpstr>
      <vt:lpstr>A126096078X_Data</vt:lpstr>
      <vt:lpstr>A126096078X_Latest</vt:lpstr>
      <vt:lpstr>A126096082R</vt:lpstr>
      <vt:lpstr>A126096082R_Data</vt:lpstr>
      <vt:lpstr>A126096082R_Latest</vt:lpstr>
      <vt:lpstr>A126096086X</vt:lpstr>
      <vt:lpstr>A126096086X_Data</vt:lpstr>
      <vt:lpstr>A126096086X_Latest</vt:lpstr>
      <vt:lpstr>A126096090R</vt:lpstr>
      <vt:lpstr>A126096090R_Data</vt:lpstr>
      <vt:lpstr>A126096090R_Latest</vt:lpstr>
      <vt:lpstr>A126096094X</vt:lpstr>
      <vt:lpstr>A126096094X_Data</vt:lpstr>
      <vt:lpstr>A126096094X_Latest</vt:lpstr>
      <vt:lpstr>A126096098J</vt:lpstr>
      <vt:lpstr>A126096098J_Data</vt:lpstr>
      <vt:lpstr>A126096098J_Latest</vt:lpstr>
      <vt:lpstr>A126096102L</vt:lpstr>
      <vt:lpstr>A126096102L_Data</vt:lpstr>
      <vt:lpstr>A126096102L_Latest</vt:lpstr>
      <vt:lpstr>A126096106W</vt:lpstr>
      <vt:lpstr>A126096106W_Data</vt:lpstr>
      <vt:lpstr>A126096106W_Latest</vt:lpstr>
      <vt:lpstr>A126096110L</vt:lpstr>
      <vt:lpstr>A126096110L_Data</vt:lpstr>
      <vt:lpstr>A126096110L_Latest</vt:lpstr>
      <vt:lpstr>A126096114W</vt:lpstr>
      <vt:lpstr>A126096114W_Data</vt:lpstr>
      <vt:lpstr>A126096114W_Latest</vt:lpstr>
      <vt:lpstr>A126096118F</vt:lpstr>
      <vt:lpstr>A126096118F_Data</vt:lpstr>
      <vt:lpstr>A126096118F_Latest</vt:lpstr>
      <vt:lpstr>A126096122W</vt:lpstr>
      <vt:lpstr>A126096122W_Data</vt:lpstr>
      <vt:lpstr>A126096122W_Latest</vt:lpstr>
      <vt:lpstr>A126096126F</vt:lpstr>
      <vt:lpstr>A126096126F_Data</vt:lpstr>
      <vt:lpstr>A126096126F_Latest</vt:lpstr>
      <vt:lpstr>A126096130W</vt:lpstr>
      <vt:lpstr>A126096130W_Data</vt:lpstr>
      <vt:lpstr>A126096130W_Latest</vt:lpstr>
      <vt:lpstr>A126096134F</vt:lpstr>
      <vt:lpstr>A126096134F_Data</vt:lpstr>
      <vt:lpstr>A126096134F_Latest</vt:lpstr>
      <vt:lpstr>A126096138R</vt:lpstr>
      <vt:lpstr>A126096138R_Data</vt:lpstr>
      <vt:lpstr>A126096138R_Latest</vt:lpstr>
      <vt:lpstr>A126096142F</vt:lpstr>
      <vt:lpstr>A126096142F_Data</vt:lpstr>
      <vt:lpstr>A126096142F_Latest</vt:lpstr>
      <vt:lpstr>A126096146R</vt:lpstr>
      <vt:lpstr>A126096146R_Data</vt:lpstr>
      <vt:lpstr>A126096146R_Latest</vt:lpstr>
      <vt:lpstr>A126096150F</vt:lpstr>
      <vt:lpstr>A126096150F_Data</vt:lpstr>
      <vt:lpstr>A126096150F_Latest</vt:lpstr>
      <vt:lpstr>A126096154R</vt:lpstr>
      <vt:lpstr>A126096154R_Data</vt:lpstr>
      <vt:lpstr>A126096154R_Latest</vt:lpstr>
      <vt:lpstr>A126096158X</vt:lpstr>
      <vt:lpstr>A126096158X_Data</vt:lpstr>
      <vt:lpstr>A126096158X_Latest</vt:lpstr>
      <vt:lpstr>A126096162R</vt:lpstr>
      <vt:lpstr>A126096162R_Data</vt:lpstr>
      <vt:lpstr>A126096162R_Latest</vt:lpstr>
      <vt:lpstr>A126096166X</vt:lpstr>
      <vt:lpstr>A126096166X_Data</vt:lpstr>
      <vt:lpstr>A126096166X_Latest</vt:lpstr>
      <vt:lpstr>A126096170R</vt:lpstr>
      <vt:lpstr>A126096170R_Data</vt:lpstr>
      <vt:lpstr>A126096170R_Latest</vt:lpstr>
      <vt:lpstr>A126096174X</vt:lpstr>
      <vt:lpstr>A126096174X_Data</vt:lpstr>
      <vt:lpstr>A126096174X_Latest</vt:lpstr>
      <vt:lpstr>A126096178J</vt:lpstr>
      <vt:lpstr>A126096178J_Data</vt:lpstr>
      <vt:lpstr>A126096178J_Latest</vt:lpstr>
      <vt:lpstr>A126096182X</vt:lpstr>
      <vt:lpstr>A126096182X_Data</vt:lpstr>
      <vt:lpstr>A126096182X_Latest</vt:lpstr>
      <vt:lpstr>A126096186J</vt:lpstr>
      <vt:lpstr>A126096186J_Data</vt:lpstr>
      <vt:lpstr>A126096186J_Latest</vt:lpstr>
      <vt:lpstr>A126096190X</vt:lpstr>
      <vt:lpstr>A126096190X_Data</vt:lpstr>
      <vt:lpstr>A126096190X_Latest</vt:lpstr>
      <vt:lpstr>A126096194J</vt:lpstr>
      <vt:lpstr>A126096194J_Data</vt:lpstr>
      <vt:lpstr>A126096194J_Latest</vt:lpstr>
      <vt:lpstr>A126096198T</vt:lpstr>
      <vt:lpstr>A126096198T_Data</vt:lpstr>
      <vt:lpstr>A126096198T_Latest</vt:lpstr>
      <vt:lpstr>A126096202W</vt:lpstr>
      <vt:lpstr>A126096202W_Data</vt:lpstr>
      <vt:lpstr>A126096202W_Latest</vt:lpstr>
      <vt:lpstr>A126096206F</vt:lpstr>
      <vt:lpstr>A126096206F_Data</vt:lpstr>
      <vt:lpstr>A126096206F_Latest</vt:lpstr>
      <vt:lpstr>A126096210W</vt:lpstr>
      <vt:lpstr>A126096210W_Data</vt:lpstr>
      <vt:lpstr>A126096210W_Latest</vt:lpstr>
      <vt:lpstr>A126096214F</vt:lpstr>
      <vt:lpstr>A126096214F_Data</vt:lpstr>
      <vt:lpstr>A126096214F_Latest</vt:lpstr>
      <vt:lpstr>A126097338A</vt:lpstr>
      <vt:lpstr>A126097338A_Data</vt:lpstr>
      <vt:lpstr>A126097338A_Latest</vt:lpstr>
      <vt:lpstr>A126097342T</vt:lpstr>
      <vt:lpstr>A126097342T_Data</vt:lpstr>
      <vt:lpstr>A126097342T_Latest</vt:lpstr>
      <vt:lpstr>A126097346A</vt:lpstr>
      <vt:lpstr>A126097346A_Data</vt:lpstr>
      <vt:lpstr>A126097346A_Latest</vt:lpstr>
      <vt:lpstr>A126097350T</vt:lpstr>
      <vt:lpstr>A126097350T_Data</vt:lpstr>
      <vt:lpstr>A126097350T_Latest</vt:lpstr>
      <vt:lpstr>A126097354A</vt:lpstr>
      <vt:lpstr>A126097354A_Data</vt:lpstr>
      <vt:lpstr>A126097354A_Latest</vt:lpstr>
      <vt:lpstr>A126097358K</vt:lpstr>
      <vt:lpstr>A126097358K_Data</vt:lpstr>
      <vt:lpstr>A126097358K_Latest</vt:lpstr>
      <vt:lpstr>A126097362A</vt:lpstr>
      <vt:lpstr>A126097362A_Data</vt:lpstr>
      <vt:lpstr>A126097362A_Latest</vt:lpstr>
      <vt:lpstr>A126097366K</vt:lpstr>
      <vt:lpstr>A126097366K_Data</vt:lpstr>
      <vt:lpstr>A126097366K_Latest</vt:lpstr>
      <vt:lpstr>A126097370A</vt:lpstr>
      <vt:lpstr>A126097370A_Data</vt:lpstr>
      <vt:lpstr>A126097370A_Latest</vt:lpstr>
      <vt:lpstr>A126097374K</vt:lpstr>
      <vt:lpstr>A126097374K_Data</vt:lpstr>
      <vt:lpstr>A126097374K_Latest</vt:lpstr>
      <vt:lpstr>A126097378V</vt:lpstr>
      <vt:lpstr>A126097378V_Data</vt:lpstr>
      <vt:lpstr>A126097378V_Latest</vt:lpstr>
      <vt:lpstr>A126097382K</vt:lpstr>
      <vt:lpstr>A126097382K_Data</vt:lpstr>
      <vt:lpstr>A126097382K_Latest</vt:lpstr>
      <vt:lpstr>A126097386V</vt:lpstr>
      <vt:lpstr>A126097386V_Data</vt:lpstr>
      <vt:lpstr>A126097386V_Latest</vt:lpstr>
      <vt:lpstr>A126097390K</vt:lpstr>
      <vt:lpstr>A126097390K_Data</vt:lpstr>
      <vt:lpstr>A126097390K_Latest</vt:lpstr>
      <vt:lpstr>A126097394V</vt:lpstr>
      <vt:lpstr>A126097394V_Data</vt:lpstr>
      <vt:lpstr>A126097394V_Latest</vt:lpstr>
      <vt:lpstr>A126097398C</vt:lpstr>
      <vt:lpstr>A126097398C_Data</vt:lpstr>
      <vt:lpstr>A126097398C_Latest</vt:lpstr>
      <vt:lpstr>A126097402J</vt:lpstr>
      <vt:lpstr>A126097402J_Data</vt:lpstr>
      <vt:lpstr>A126097402J_Latest</vt:lpstr>
      <vt:lpstr>A126097406T</vt:lpstr>
      <vt:lpstr>A126097406T_Data</vt:lpstr>
      <vt:lpstr>A126097406T_Latest</vt:lpstr>
      <vt:lpstr>A126097410J</vt:lpstr>
      <vt:lpstr>A126097410J_Data</vt:lpstr>
      <vt:lpstr>A126097410J_Latest</vt:lpstr>
      <vt:lpstr>A126097414T</vt:lpstr>
      <vt:lpstr>A126097414T_Data</vt:lpstr>
      <vt:lpstr>A126097414T_Latest</vt:lpstr>
      <vt:lpstr>A126097418A</vt:lpstr>
      <vt:lpstr>A126097418A_Data</vt:lpstr>
      <vt:lpstr>A126097418A_Latest</vt:lpstr>
      <vt:lpstr>A126097422T</vt:lpstr>
      <vt:lpstr>A126097422T_Data</vt:lpstr>
      <vt:lpstr>A126097422T_Latest</vt:lpstr>
      <vt:lpstr>A126097426A</vt:lpstr>
      <vt:lpstr>A126097426A_Data</vt:lpstr>
      <vt:lpstr>A126097426A_Latest</vt:lpstr>
      <vt:lpstr>A126097430T</vt:lpstr>
      <vt:lpstr>A126097430T_Data</vt:lpstr>
      <vt:lpstr>A126097430T_Latest</vt:lpstr>
      <vt:lpstr>A126097434A</vt:lpstr>
      <vt:lpstr>A126097434A_Data</vt:lpstr>
      <vt:lpstr>A126097434A_Latest</vt:lpstr>
      <vt:lpstr>A126097438K</vt:lpstr>
      <vt:lpstr>A126097438K_Data</vt:lpstr>
      <vt:lpstr>A126097438K_Latest</vt:lpstr>
      <vt:lpstr>A126097442A</vt:lpstr>
      <vt:lpstr>A126097442A_Data</vt:lpstr>
      <vt:lpstr>A126097442A_Latest</vt:lpstr>
      <vt:lpstr>A126097446K</vt:lpstr>
      <vt:lpstr>A126097446K_Data</vt:lpstr>
      <vt:lpstr>A126097446K_Latest</vt:lpstr>
      <vt:lpstr>A126097450A</vt:lpstr>
      <vt:lpstr>A126097450A_Data</vt:lpstr>
      <vt:lpstr>A126097450A_Latest</vt:lpstr>
      <vt:lpstr>A126097454K</vt:lpstr>
      <vt:lpstr>A126097454K_Data</vt:lpstr>
      <vt:lpstr>A126097454K_Latest</vt:lpstr>
      <vt:lpstr>A126097458V</vt:lpstr>
      <vt:lpstr>A126097458V_Data</vt:lpstr>
      <vt:lpstr>A126097458V_Latest</vt:lpstr>
      <vt:lpstr>A126097462K</vt:lpstr>
      <vt:lpstr>A126097462K_Data</vt:lpstr>
      <vt:lpstr>A126097462K_Latest</vt:lpstr>
      <vt:lpstr>A126097466V</vt:lpstr>
      <vt:lpstr>A126097466V_Data</vt:lpstr>
      <vt:lpstr>A126097466V_Latest</vt:lpstr>
      <vt:lpstr>A126097470K</vt:lpstr>
      <vt:lpstr>A126097470K_Data</vt:lpstr>
      <vt:lpstr>A126097470K_Latest</vt:lpstr>
      <vt:lpstr>A126097474V</vt:lpstr>
      <vt:lpstr>A126097474V_Data</vt:lpstr>
      <vt:lpstr>A126097474V_Latest</vt:lpstr>
      <vt:lpstr>A126098598R</vt:lpstr>
      <vt:lpstr>A126098598R_Data</vt:lpstr>
      <vt:lpstr>A126098598R_Latest</vt:lpstr>
      <vt:lpstr>A126098602V</vt:lpstr>
      <vt:lpstr>A126098602V_Data</vt:lpstr>
      <vt:lpstr>A126098602V_Latest</vt:lpstr>
      <vt:lpstr>A126098606C</vt:lpstr>
      <vt:lpstr>A126098606C_Data</vt:lpstr>
      <vt:lpstr>A126098606C_Latest</vt:lpstr>
      <vt:lpstr>A126098610V</vt:lpstr>
      <vt:lpstr>A126098610V_Data</vt:lpstr>
      <vt:lpstr>A126098610V_Latest</vt:lpstr>
      <vt:lpstr>A126098614C</vt:lpstr>
      <vt:lpstr>A126098614C_Data</vt:lpstr>
      <vt:lpstr>A126098614C_Latest</vt:lpstr>
      <vt:lpstr>A126098618L</vt:lpstr>
      <vt:lpstr>A126098618L_Data</vt:lpstr>
      <vt:lpstr>A126098618L_Latest</vt:lpstr>
      <vt:lpstr>A126098622C</vt:lpstr>
      <vt:lpstr>A126098622C_Data</vt:lpstr>
      <vt:lpstr>A126098622C_Latest</vt:lpstr>
      <vt:lpstr>A126098626L</vt:lpstr>
      <vt:lpstr>A126098626L_Data</vt:lpstr>
      <vt:lpstr>A126098626L_Latest</vt:lpstr>
      <vt:lpstr>A126098630C</vt:lpstr>
      <vt:lpstr>A126098630C_Data</vt:lpstr>
      <vt:lpstr>A126098630C_Latest</vt:lpstr>
      <vt:lpstr>A126098634L</vt:lpstr>
      <vt:lpstr>A126098634L_Data</vt:lpstr>
      <vt:lpstr>A126098634L_Latest</vt:lpstr>
      <vt:lpstr>A126098638W</vt:lpstr>
      <vt:lpstr>A126098638W_Data</vt:lpstr>
      <vt:lpstr>A126098638W_Latest</vt:lpstr>
      <vt:lpstr>A126098642L</vt:lpstr>
      <vt:lpstr>A126098642L_Data</vt:lpstr>
      <vt:lpstr>A126098642L_Latest</vt:lpstr>
      <vt:lpstr>A126098646W</vt:lpstr>
      <vt:lpstr>A126098646W_Data</vt:lpstr>
      <vt:lpstr>A126098646W_Latest</vt:lpstr>
      <vt:lpstr>A126098650L</vt:lpstr>
      <vt:lpstr>A126098650L_Data</vt:lpstr>
      <vt:lpstr>A126098650L_Latest</vt:lpstr>
      <vt:lpstr>A126098654W</vt:lpstr>
      <vt:lpstr>A126098654W_Data</vt:lpstr>
      <vt:lpstr>A126098654W_Latest</vt:lpstr>
      <vt:lpstr>A126098658F</vt:lpstr>
      <vt:lpstr>A126098658F_Data</vt:lpstr>
      <vt:lpstr>A126098658F_Latest</vt:lpstr>
      <vt:lpstr>A126098662W</vt:lpstr>
      <vt:lpstr>A126098662W_Data</vt:lpstr>
      <vt:lpstr>A126098662W_Latest</vt:lpstr>
      <vt:lpstr>A126098666F</vt:lpstr>
      <vt:lpstr>A126098666F_Data</vt:lpstr>
      <vt:lpstr>A126098666F_Latest</vt:lpstr>
      <vt:lpstr>A126098670W</vt:lpstr>
      <vt:lpstr>A126098670W_Data</vt:lpstr>
      <vt:lpstr>A126098670W_Latest</vt:lpstr>
      <vt:lpstr>A126098674F</vt:lpstr>
      <vt:lpstr>A126098674F_Data</vt:lpstr>
      <vt:lpstr>A126098674F_Latest</vt:lpstr>
      <vt:lpstr>A126098678R</vt:lpstr>
      <vt:lpstr>A126098678R_Data</vt:lpstr>
      <vt:lpstr>A126098678R_Latest</vt:lpstr>
      <vt:lpstr>A126098682F</vt:lpstr>
      <vt:lpstr>A126098682F_Data</vt:lpstr>
      <vt:lpstr>A126098682F_Latest</vt:lpstr>
      <vt:lpstr>A126098686R</vt:lpstr>
      <vt:lpstr>A126098686R_Data</vt:lpstr>
      <vt:lpstr>A126098686R_Latest</vt:lpstr>
      <vt:lpstr>A126098690F</vt:lpstr>
      <vt:lpstr>A126098690F_Data</vt:lpstr>
      <vt:lpstr>A126098690F_Latest</vt:lpstr>
      <vt:lpstr>A126098694R</vt:lpstr>
      <vt:lpstr>A126098694R_Data</vt:lpstr>
      <vt:lpstr>A126098694R_Latest</vt:lpstr>
      <vt:lpstr>A126098698X</vt:lpstr>
      <vt:lpstr>A126098698X_Data</vt:lpstr>
      <vt:lpstr>A126098698X_Latest</vt:lpstr>
      <vt:lpstr>A126098702C</vt:lpstr>
      <vt:lpstr>A126098702C_Data</vt:lpstr>
      <vt:lpstr>A126098702C_Latest</vt:lpstr>
      <vt:lpstr>A126098706L</vt:lpstr>
      <vt:lpstr>A126098706L_Data</vt:lpstr>
      <vt:lpstr>A126098706L_Latest</vt:lpstr>
      <vt:lpstr>A126098710C</vt:lpstr>
      <vt:lpstr>A126098710C_Data</vt:lpstr>
      <vt:lpstr>A126098710C_Latest</vt:lpstr>
      <vt:lpstr>A126098714L</vt:lpstr>
      <vt:lpstr>A126098714L_Data</vt:lpstr>
      <vt:lpstr>A126098714L_Latest</vt:lpstr>
      <vt:lpstr>A126098718W</vt:lpstr>
      <vt:lpstr>A126098718W_Data</vt:lpstr>
      <vt:lpstr>A126098718W_Latest</vt:lpstr>
      <vt:lpstr>A126098722L</vt:lpstr>
      <vt:lpstr>A126098722L_Data</vt:lpstr>
      <vt:lpstr>A126098722L_Latest</vt:lpstr>
      <vt:lpstr>A126098726W</vt:lpstr>
      <vt:lpstr>A126098726W_Data</vt:lpstr>
      <vt:lpstr>A126098726W_Latest</vt:lpstr>
      <vt:lpstr>A126098730L</vt:lpstr>
      <vt:lpstr>A126098730L_Data</vt:lpstr>
      <vt:lpstr>A126098730L_Latest</vt:lpstr>
      <vt:lpstr>A126098734W</vt:lpstr>
      <vt:lpstr>A126098734W_Data</vt:lpstr>
      <vt:lpstr>A126098734W_Latest</vt:lpstr>
      <vt:lpstr>A126099858T</vt:lpstr>
      <vt:lpstr>A126099858T_Data</vt:lpstr>
      <vt:lpstr>A126099858T_Latest</vt:lpstr>
      <vt:lpstr>A126099862J</vt:lpstr>
      <vt:lpstr>A126099862J_Data</vt:lpstr>
      <vt:lpstr>A126099862J_Latest</vt:lpstr>
      <vt:lpstr>A126099866T</vt:lpstr>
      <vt:lpstr>A126099866T_Data</vt:lpstr>
      <vt:lpstr>A126099866T_Latest</vt:lpstr>
      <vt:lpstr>A126099870J</vt:lpstr>
      <vt:lpstr>A126099870J_Data</vt:lpstr>
      <vt:lpstr>A126099870J_Latest</vt:lpstr>
      <vt:lpstr>A126099874T</vt:lpstr>
      <vt:lpstr>A126099874T_Data</vt:lpstr>
      <vt:lpstr>A126099874T_Latest</vt:lpstr>
      <vt:lpstr>A126099878A</vt:lpstr>
      <vt:lpstr>A126099878A_Data</vt:lpstr>
      <vt:lpstr>A126099878A_Latest</vt:lpstr>
      <vt:lpstr>A126099882T</vt:lpstr>
      <vt:lpstr>A126099882T_Data</vt:lpstr>
      <vt:lpstr>A126099882T_Latest</vt:lpstr>
      <vt:lpstr>A126099886A</vt:lpstr>
      <vt:lpstr>A126099886A_Data</vt:lpstr>
      <vt:lpstr>A126099886A_Latest</vt:lpstr>
      <vt:lpstr>A126099890T</vt:lpstr>
      <vt:lpstr>A126099890T_Data</vt:lpstr>
      <vt:lpstr>A126099890T_Latest</vt:lpstr>
      <vt:lpstr>A126099894A</vt:lpstr>
      <vt:lpstr>A126099894A_Data</vt:lpstr>
      <vt:lpstr>A126099894A_Latest</vt:lpstr>
      <vt:lpstr>A126099898K</vt:lpstr>
      <vt:lpstr>A126099898K_Data</vt:lpstr>
      <vt:lpstr>A126099898K_Latest</vt:lpstr>
      <vt:lpstr>A126099902R</vt:lpstr>
      <vt:lpstr>A126099902R_Data</vt:lpstr>
      <vt:lpstr>A126099902R_Latest</vt:lpstr>
      <vt:lpstr>A126099906X</vt:lpstr>
      <vt:lpstr>A126099906X_Data</vt:lpstr>
      <vt:lpstr>A126099906X_Latest</vt:lpstr>
      <vt:lpstr>A126099910R</vt:lpstr>
      <vt:lpstr>A126099910R_Data</vt:lpstr>
      <vt:lpstr>A126099910R_Latest</vt:lpstr>
      <vt:lpstr>A126099914X</vt:lpstr>
      <vt:lpstr>A126099914X_Data</vt:lpstr>
      <vt:lpstr>A126099914X_Latest</vt:lpstr>
      <vt:lpstr>A126099918J</vt:lpstr>
      <vt:lpstr>A126099918J_Data</vt:lpstr>
      <vt:lpstr>A126099918J_Latest</vt:lpstr>
      <vt:lpstr>A126099922X</vt:lpstr>
      <vt:lpstr>A126099922X_Data</vt:lpstr>
      <vt:lpstr>A126099922X_Latest</vt:lpstr>
      <vt:lpstr>A126099926J</vt:lpstr>
      <vt:lpstr>A126099926J_Data</vt:lpstr>
      <vt:lpstr>A126099926J_Latest</vt:lpstr>
      <vt:lpstr>A126099930X</vt:lpstr>
      <vt:lpstr>A126099930X_Data</vt:lpstr>
      <vt:lpstr>A126099930X_Latest</vt:lpstr>
      <vt:lpstr>A126099934J</vt:lpstr>
      <vt:lpstr>A126099934J_Data</vt:lpstr>
      <vt:lpstr>A126099934J_Latest</vt:lpstr>
      <vt:lpstr>A126099938T</vt:lpstr>
      <vt:lpstr>A126099938T_Data</vt:lpstr>
      <vt:lpstr>A126099938T_Latest</vt:lpstr>
      <vt:lpstr>A126099942J</vt:lpstr>
      <vt:lpstr>A126099942J_Data</vt:lpstr>
      <vt:lpstr>A126099942J_Latest</vt:lpstr>
      <vt:lpstr>A126099946T</vt:lpstr>
      <vt:lpstr>A126099946T_Data</vt:lpstr>
      <vt:lpstr>A126099946T_Latest</vt:lpstr>
      <vt:lpstr>A126099950J</vt:lpstr>
      <vt:lpstr>A126099950J_Data</vt:lpstr>
      <vt:lpstr>A126099950J_Latest</vt:lpstr>
      <vt:lpstr>A126099954T</vt:lpstr>
      <vt:lpstr>A126099954T_Data</vt:lpstr>
      <vt:lpstr>A126099954T_Latest</vt:lpstr>
      <vt:lpstr>A126099958A</vt:lpstr>
      <vt:lpstr>A126099958A_Data</vt:lpstr>
      <vt:lpstr>A126099958A_Latest</vt:lpstr>
      <vt:lpstr>A126099962T</vt:lpstr>
      <vt:lpstr>A126099962T_Data</vt:lpstr>
      <vt:lpstr>A126099962T_Latest</vt:lpstr>
      <vt:lpstr>A126099966A</vt:lpstr>
      <vt:lpstr>A126099966A_Data</vt:lpstr>
      <vt:lpstr>A126099966A_Latest</vt:lpstr>
      <vt:lpstr>A126099970T</vt:lpstr>
      <vt:lpstr>A126099970T_Data</vt:lpstr>
      <vt:lpstr>A126099970T_Latest</vt:lpstr>
      <vt:lpstr>A126099974A</vt:lpstr>
      <vt:lpstr>A126099974A_Data</vt:lpstr>
      <vt:lpstr>A126099974A_Latest</vt:lpstr>
      <vt:lpstr>A126099978K</vt:lpstr>
      <vt:lpstr>A126099978K_Data</vt:lpstr>
      <vt:lpstr>A126099978K_Latest</vt:lpstr>
      <vt:lpstr>A126099982A</vt:lpstr>
      <vt:lpstr>A126099982A_Data</vt:lpstr>
      <vt:lpstr>A126099982A_Latest</vt:lpstr>
      <vt:lpstr>A126099986K</vt:lpstr>
      <vt:lpstr>A126099986K_Data</vt:lpstr>
      <vt:lpstr>A126099986K_Latest</vt:lpstr>
      <vt:lpstr>A126099990A</vt:lpstr>
      <vt:lpstr>A126099990A_Data</vt:lpstr>
      <vt:lpstr>A126099990A_Latest</vt:lpstr>
      <vt:lpstr>A126099994K</vt:lpstr>
      <vt:lpstr>A126099994K_Data</vt:lpstr>
      <vt:lpstr>A126099994K_Latest</vt:lpstr>
      <vt:lpstr>A126101118K</vt:lpstr>
      <vt:lpstr>A126101118K_Data</vt:lpstr>
      <vt:lpstr>A126101118K_Latest</vt:lpstr>
      <vt:lpstr>A126101122A</vt:lpstr>
      <vt:lpstr>A126101122A_Data</vt:lpstr>
      <vt:lpstr>A126101122A_Latest</vt:lpstr>
      <vt:lpstr>A126101126K</vt:lpstr>
      <vt:lpstr>A126101126K_Data</vt:lpstr>
      <vt:lpstr>A126101126K_Latest</vt:lpstr>
      <vt:lpstr>A126101130A</vt:lpstr>
      <vt:lpstr>A126101130A_Data</vt:lpstr>
      <vt:lpstr>A126101130A_Latest</vt:lpstr>
      <vt:lpstr>A126101134K</vt:lpstr>
      <vt:lpstr>A126101134K_Data</vt:lpstr>
      <vt:lpstr>A126101134K_Latest</vt:lpstr>
      <vt:lpstr>A126101138V</vt:lpstr>
      <vt:lpstr>A126101138V_Data</vt:lpstr>
      <vt:lpstr>A126101138V_Latest</vt:lpstr>
      <vt:lpstr>A126101142K</vt:lpstr>
      <vt:lpstr>A126101142K_Data</vt:lpstr>
      <vt:lpstr>A126101142K_Latest</vt:lpstr>
      <vt:lpstr>A126101146V</vt:lpstr>
      <vt:lpstr>A126101146V_Data</vt:lpstr>
      <vt:lpstr>A126101146V_Latest</vt:lpstr>
      <vt:lpstr>A126101150K</vt:lpstr>
      <vt:lpstr>A126101150K_Data</vt:lpstr>
      <vt:lpstr>A126101150K_Latest</vt:lpstr>
      <vt:lpstr>A126101154V</vt:lpstr>
      <vt:lpstr>A126101154V_Data</vt:lpstr>
      <vt:lpstr>A126101154V_Latest</vt:lpstr>
      <vt:lpstr>A126101158C</vt:lpstr>
      <vt:lpstr>A126101158C_Data</vt:lpstr>
      <vt:lpstr>A126101158C_Latest</vt:lpstr>
      <vt:lpstr>A126101162V</vt:lpstr>
      <vt:lpstr>A126101162V_Data</vt:lpstr>
      <vt:lpstr>A126101162V_Latest</vt:lpstr>
      <vt:lpstr>A126101166C</vt:lpstr>
      <vt:lpstr>A126101166C_Data</vt:lpstr>
      <vt:lpstr>A126101166C_Latest</vt:lpstr>
      <vt:lpstr>A126101170V</vt:lpstr>
      <vt:lpstr>A126101170V_Data</vt:lpstr>
      <vt:lpstr>A126101170V_Latest</vt:lpstr>
      <vt:lpstr>A126101174C</vt:lpstr>
      <vt:lpstr>A126101174C_Data</vt:lpstr>
      <vt:lpstr>A126101174C_Latest</vt:lpstr>
      <vt:lpstr>A126101178L</vt:lpstr>
      <vt:lpstr>A126101178L_Data</vt:lpstr>
      <vt:lpstr>A126101178L_Latest</vt:lpstr>
      <vt:lpstr>A126101182C</vt:lpstr>
      <vt:lpstr>A126101182C_Data</vt:lpstr>
      <vt:lpstr>A126101182C_Latest</vt:lpstr>
      <vt:lpstr>A126101186L</vt:lpstr>
      <vt:lpstr>A126101186L_Data</vt:lpstr>
      <vt:lpstr>A126101186L_Latest</vt:lpstr>
      <vt:lpstr>A126101190C</vt:lpstr>
      <vt:lpstr>A126101190C_Data</vt:lpstr>
      <vt:lpstr>A126101190C_Latest</vt:lpstr>
      <vt:lpstr>A126101194L</vt:lpstr>
      <vt:lpstr>A126101194L_Data</vt:lpstr>
      <vt:lpstr>A126101194L_Latest</vt:lpstr>
      <vt:lpstr>A126101198W</vt:lpstr>
      <vt:lpstr>A126101198W_Data</vt:lpstr>
      <vt:lpstr>A126101198W_Latest</vt:lpstr>
      <vt:lpstr>A126101202A</vt:lpstr>
      <vt:lpstr>A126101202A_Data</vt:lpstr>
      <vt:lpstr>A126101202A_Latest</vt:lpstr>
      <vt:lpstr>A126101206K</vt:lpstr>
      <vt:lpstr>A126101206K_Data</vt:lpstr>
      <vt:lpstr>A126101206K_Latest</vt:lpstr>
      <vt:lpstr>A126101210A</vt:lpstr>
      <vt:lpstr>A126101210A_Data</vt:lpstr>
      <vt:lpstr>A126101210A_Latest</vt:lpstr>
      <vt:lpstr>A126101214K</vt:lpstr>
      <vt:lpstr>A126101214K_Data</vt:lpstr>
      <vt:lpstr>A126101214K_Latest</vt:lpstr>
      <vt:lpstr>A126101218V</vt:lpstr>
      <vt:lpstr>A126101218V_Data</vt:lpstr>
      <vt:lpstr>A126101218V_Latest</vt:lpstr>
      <vt:lpstr>A126101222K</vt:lpstr>
      <vt:lpstr>A126101222K_Data</vt:lpstr>
      <vt:lpstr>A126101222K_Latest</vt:lpstr>
      <vt:lpstr>A126101226V</vt:lpstr>
      <vt:lpstr>A126101226V_Data</vt:lpstr>
      <vt:lpstr>A126101226V_Latest</vt:lpstr>
      <vt:lpstr>A126101230K</vt:lpstr>
      <vt:lpstr>A126101230K_Data</vt:lpstr>
      <vt:lpstr>A126101230K_Latest</vt:lpstr>
      <vt:lpstr>A126101234V</vt:lpstr>
      <vt:lpstr>A126101234V_Data</vt:lpstr>
      <vt:lpstr>A126101234V_Latest</vt:lpstr>
      <vt:lpstr>A126101238C</vt:lpstr>
      <vt:lpstr>A126101238C_Data</vt:lpstr>
      <vt:lpstr>A126101238C_Latest</vt:lpstr>
      <vt:lpstr>A126101242V</vt:lpstr>
      <vt:lpstr>A126101242V_Data</vt:lpstr>
      <vt:lpstr>A126101242V_Latest</vt:lpstr>
      <vt:lpstr>A126101246C</vt:lpstr>
      <vt:lpstr>A126101246C_Data</vt:lpstr>
      <vt:lpstr>A126101246C_Latest</vt:lpstr>
      <vt:lpstr>A126101250V</vt:lpstr>
      <vt:lpstr>A126101250V_Data</vt:lpstr>
      <vt:lpstr>A126101250V_Latest</vt:lpstr>
      <vt:lpstr>A126101254C</vt:lpstr>
      <vt:lpstr>A126101254C_Data</vt:lpstr>
      <vt:lpstr>A126101254C_Latest</vt:lpstr>
      <vt:lpstr>A126102378X</vt:lpstr>
      <vt:lpstr>A126102378X_Data</vt:lpstr>
      <vt:lpstr>A126102378X_Latest</vt:lpstr>
      <vt:lpstr>A126102382R</vt:lpstr>
      <vt:lpstr>A126102382R_Data</vt:lpstr>
      <vt:lpstr>A126102382R_Latest</vt:lpstr>
      <vt:lpstr>A126102386X</vt:lpstr>
      <vt:lpstr>A126102386X_Data</vt:lpstr>
      <vt:lpstr>A126102386X_Latest</vt:lpstr>
      <vt:lpstr>A126102390R</vt:lpstr>
      <vt:lpstr>A126102390R_Data</vt:lpstr>
      <vt:lpstr>A126102390R_Latest</vt:lpstr>
      <vt:lpstr>A126102394X</vt:lpstr>
      <vt:lpstr>A126102394X_Data</vt:lpstr>
      <vt:lpstr>A126102394X_Latest</vt:lpstr>
      <vt:lpstr>A126102398J</vt:lpstr>
      <vt:lpstr>A126102398J_Data</vt:lpstr>
      <vt:lpstr>A126102398J_Latest</vt:lpstr>
      <vt:lpstr>A126102402L</vt:lpstr>
      <vt:lpstr>A126102402L_Data</vt:lpstr>
      <vt:lpstr>A126102402L_Latest</vt:lpstr>
      <vt:lpstr>A126102406W</vt:lpstr>
      <vt:lpstr>A126102406W_Data</vt:lpstr>
      <vt:lpstr>A126102406W_Latest</vt:lpstr>
      <vt:lpstr>A126102410L</vt:lpstr>
      <vt:lpstr>A126102410L_Data</vt:lpstr>
      <vt:lpstr>A126102410L_Latest</vt:lpstr>
      <vt:lpstr>A126102414W</vt:lpstr>
      <vt:lpstr>A126102414W_Data</vt:lpstr>
      <vt:lpstr>A126102414W_Latest</vt:lpstr>
      <vt:lpstr>A126102418F</vt:lpstr>
      <vt:lpstr>A126102418F_Data</vt:lpstr>
      <vt:lpstr>A126102418F_Latest</vt:lpstr>
      <vt:lpstr>A126102422W</vt:lpstr>
      <vt:lpstr>A126102422W_Data</vt:lpstr>
      <vt:lpstr>A126102422W_Latest</vt:lpstr>
      <vt:lpstr>A126102426F</vt:lpstr>
      <vt:lpstr>A126102426F_Data</vt:lpstr>
      <vt:lpstr>A126102426F_Latest</vt:lpstr>
      <vt:lpstr>A126102430W</vt:lpstr>
      <vt:lpstr>A126102430W_Data</vt:lpstr>
      <vt:lpstr>A126102430W_Latest</vt:lpstr>
      <vt:lpstr>A126102434F</vt:lpstr>
      <vt:lpstr>A126102434F_Data</vt:lpstr>
      <vt:lpstr>A126102434F_Latest</vt:lpstr>
      <vt:lpstr>A126102438R</vt:lpstr>
      <vt:lpstr>A126102438R_Data</vt:lpstr>
      <vt:lpstr>A126102438R_Latest</vt:lpstr>
      <vt:lpstr>A126102442F</vt:lpstr>
      <vt:lpstr>A126102442F_Data</vt:lpstr>
      <vt:lpstr>A126102442F_Latest</vt:lpstr>
      <vt:lpstr>A126102446R</vt:lpstr>
      <vt:lpstr>A126102446R_Data</vt:lpstr>
      <vt:lpstr>A126102446R_Latest</vt:lpstr>
      <vt:lpstr>A126102450F</vt:lpstr>
      <vt:lpstr>A126102450F_Data</vt:lpstr>
      <vt:lpstr>A126102450F_Latest</vt:lpstr>
      <vt:lpstr>A126102454R</vt:lpstr>
      <vt:lpstr>A126102454R_Data</vt:lpstr>
      <vt:lpstr>A126102454R_Latest</vt:lpstr>
      <vt:lpstr>A126102458X</vt:lpstr>
      <vt:lpstr>A126102458X_Data</vt:lpstr>
      <vt:lpstr>A126102458X_Latest</vt:lpstr>
      <vt:lpstr>A126102462R</vt:lpstr>
      <vt:lpstr>A126102462R_Data</vt:lpstr>
      <vt:lpstr>A126102462R_Latest</vt:lpstr>
      <vt:lpstr>A126102466X</vt:lpstr>
      <vt:lpstr>A126102466X_Data</vt:lpstr>
      <vt:lpstr>A126102466X_Latest</vt:lpstr>
      <vt:lpstr>A126102470R</vt:lpstr>
      <vt:lpstr>A126102470R_Data</vt:lpstr>
      <vt:lpstr>A126102470R_Latest</vt:lpstr>
      <vt:lpstr>A126102474X</vt:lpstr>
      <vt:lpstr>A126102474X_Data</vt:lpstr>
      <vt:lpstr>A126102474X_Latest</vt:lpstr>
      <vt:lpstr>A126102478J</vt:lpstr>
      <vt:lpstr>A126102478J_Data</vt:lpstr>
      <vt:lpstr>A126102478J_Latest</vt:lpstr>
      <vt:lpstr>A126102482X</vt:lpstr>
      <vt:lpstr>A126102482X_Data</vt:lpstr>
      <vt:lpstr>A126102482X_Latest</vt:lpstr>
      <vt:lpstr>A126102486J</vt:lpstr>
      <vt:lpstr>A126102486J_Data</vt:lpstr>
      <vt:lpstr>A126102486J_Latest</vt:lpstr>
      <vt:lpstr>A126102490X</vt:lpstr>
      <vt:lpstr>A126102490X_Data</vt:lpstr>
      <vt:lpstr>A126102490X_Latest</vt:lpstr>
      <vt:lpstr>A126102494J</vt:lpstr>
      <vt:lpstr>A126102494J_Data</vt:lpstr>
      <vt:lpstr>A126102494J_Latest</vt:lpstr>
      <vt:lpstr>A126102498T</vt:lpstr>
      <vt:lpstr>A126102498T_Data</vt:lpstr>
      <vt:lpstr>A126102498T_Latest</vt:lpstr>
      <vt:lpstr>A126102502W</vt:lpstr>
      <vt:lpstr>A126102502W_Data</vt:lpstr>
      <vt:lpstr>A126102502W_Latest</vt:lpstr>
      <vt:lpstr>A126102506F</vt:lpstr>
      <vt:lpstr>A126102506F_Data</vt:lpstr>
      <vt:lpstr>A126102506F_Latest</vt:lpstr>
      <vt:lpstr>A126102510W</vt:lpstr>
      <vt:lpstr>A126102510W_Data</vt:lpstr>
      <vt:lpstr>A126102510W_Latest</vt:lpstr>
      <vt:lpstr>A126102514F</vt:lpstr>
      <vt:lpstr>A126102514F_Data</vt:lpstr>
      <vt:lpstr>A126102514F_Latest</vt:lpstr>
      <vt:lpstr>A126102518R</vt:lpstr>
      <vt:lpstr>A126102518R_Data</vt:lpstr>
      <vt:lpstr>A126102518R_Latest</vt:lpstr>
      <vt:lpstr>A126102522F</vt:lpstr>
      <vt:lpstr>A126102522F_Data</vt:lpstr>
      <vt:lpstr>A126102522F_Latest</vt:lpstr>
      <vt:lpstr>A126102526R</vt:lpstr>
      <vt:lpstr>A126102526R_Data</vt:lpstr>
      <vt:lpstr>A126102526R_Latest</vt:lpstr>
      <vt:lpstr>A126102530F</vt:lpstr>
      <vt:lpstr>A126102530F_Data</vt:lpstr>
      <vt:lpstr>A126102530F_Latest</vt:lpstr>
      <vt:lpstr>A126102534R</vt:lpstr>
      <vt:lpstr>A126102534R_Data</vt:lpstr>
      <vt:lpstr>A126102534R_Latest</vt:lpstr>
      <vt:lpstr>A126102538X</vt:lpstr>
      <vt:lpstr>A126102538X_Data</vt:lpstr>
      <vt:lpstr>A126102538X_Latest</vt:lpstr>
      <vt:lpstr>A126102542R</vt:lpstr>
      <vt:lpstr>A126102542R_Data</vt:lpstr>
      <vt:lpstr>A126102542R_Latest</vt:lpstr>
      <vt:lpstr>A126102546X</vt:lpstr>
      <vt:lpstr>A126102546X_Data</vt:lpstr>
      <vt:lpstr>A126102546X_Latest</vt:lpstr>
      <vt:lpstr>A126102550R</vt:lpstr>
      <vt:lpstr>A126102550R_Data</vt:lpstr>
      <vt:lpstr>A126102550R_Latest</vt:lpstr>
      <vt:lpstr>A126102554X</vt:lpstr>
      <vt:lpstr>A126102554X_Data</vt:lpstr>
      <vt:lpstr>A126102554X_Latest</vt:lpstr>
      <vt:lpstr>A126102558J</vt:lpstr>
      <vt:lpstr>A126102558J_Data</vt:lpstr>
      <vt:lpstr>A126102558J_Latest</vt:lpstr>
      <vt:lpstr>A126102562X</vt:lpstr>
      <vt:lpstr>A126102562X_Data</vt:lpstr>
      <vt:lpstr>A126102562X_Latest</vt:lpstr>
      <vt:lpstr>A126102566J</vt:lpstr>
      <vt:lpstr>A126102566J_Data</vt:lpstr>
      <vt:lpstr>A126102566J_Latest</vt:lpstr>
      <vt:lpstr>A126102570X</vt:lpstr>
      <vt:lpstr>A126102570X_Data</vt:lpstr>
      <vt:lpstr>A126102570X_Latest</vt:lpstr>
      <vt:lpstr>A126102574J</vt:lpstr>
      <vt:lpstr>A126102574J_Data</vt:lpstr>
      <vt:lpstr>A126102574J_Latest</vt:lpstr>
      <vt:lpstr>A126102578T</vt:lpstr>
      <vt:lpstr>A126102578T_Data</vt:lpstr>
      <vt:lpstr>A126102578T_Latest</vt:lpstr>
      <vt:lpstr>A126102582J</vt:lpstr>
      <vt:lpstr>A126102582J_Data</vt:lpstr>
      <vt:lpstr>A126102582J_Latest</vt:lpstr>
      <vt:lpstr>A126102586T</vt:lpstr>
      <vt:lpstr>A126102586T_Data</vt:lpstr>
      <vt:lpstr>A126102586T_Latest</vt:lpstr>
      <vt:lpstr>A126102590J</vt:lpstr>
      <vt:lpstr>A126102590J_Data</vt:lpstr>
      <vt:lpstr>A126102590J_Latest</vt:lpstr>
      <vt:lpstr>A126102594T</vt:lpstr>
      <vt:lpstr>A126102594T_Data</vt:lpstr>
      <vt:lpstr>A126102594T_Latest</vt:lpstr>
      <vt:lpstr>A126102598A</vt:lpstr>
      <vt:lpstr>A126102598A_Data</vt:lpstr>
      <vt:lpstr>A126102598A_Latest</vt:lpstr>
      <vt:lpstr>A126102602F</vt:lpstr>
      <vt:lpstr>A126102602F_Data</vt:lpstr>
      <vt:lpstr>A126102602F_Latest</vt:lpstr>
      <vt:lpstr>A126102606R</vt:lpstr>
      <vt:lpstr>A126102606R_Data</vt:lpstr>
      <vt:lpstr>A126102606R_Latest</vt:lpstr>
      <vt:lpstr>A126102610F</vt:lpstr>
      <vt:lpstr>A126102610F_Data</vt:lpstr>
      <vt:lpstr>A126102610F_Latest</vt:lpstr>
      <vt:lpstr>A126102614R</vt:lpstr>
      <vt:lpstr>A126102614R_Data</vt:lpstr>
      <vt:lpstr>A126102614R_Latest</vt:lpstr>
      <vt:lpstr>A126102618X</vt:lpstr>
      <vt:lpstr>A126102618X_Data</vt:lpstr>
      <vt:lpstr>A126102618X_Latest</vt:lpstr>
      <vt:lpstr>A126102622R</vt:lpstr>
      <vt:lpstr>A126102622R_Data</vt:lpstr>
      <vt:lpstr>A126102622R_Latest</vt:lpstr>
      <vt:lpstr>A126102626X</vt:lpstr>
      <vt:lpstr>A126102626X_Data</vt:lpstr>
      <vt:lpstr>A126102626X_Latest</vt:lpstr>
      <vt:lpstr>A126102630R</vt:lpstr>
      <vt:lpstr>A126102630R_Data</vt:lpstr>
      <vt:lpstr>A126102630R_Latest</vt:lpstr>
      <vt:lpstr>A126102634X</vt:lpstr>
      <vt:lpstr>A126102634X_Data</vt:lpstr>
      <vt:lpstr>A126102634X_Latest</vt:lpstr>
      <vt:lpstr>A126102638J</vt:lpstr>
      <vt:lpstr>A126102638J_Data</vt:lpstr>
      <vt:lpstr>A126102638J_Latest</vt:lpstr>
      <vt:lpstr>A126102642X</vt:lpstr>
      <vt:lpstr>A126102642X_Data</vt:lpstr>
      <vt:lpstr>A126102642X_Latest</vt:lpstr>
      <vt:lpstr>A126102646J</vt:lpstr>
      <vt:lpstr>A126102646J_Data</vt:lpstr>
      <vt:lpstr>A126102646J_Latest</vt:lpstr>
      <vt:lpstr>A126102650X</vt:lpstr>
      <vt:lpstr>A126102650X_Data</vt:lpstr>
      <vt:lpstr>A126102650X_Latest</vt:lpstr>
      <vt:lpstr>A126102654J</vt:lpstr>
      <vt:lpstr>A126102654J_Data</vt:lpstr>
      <vt:lpstr>A126102654J_Latest</vt:lpstr>
      <vt:lpstr>A126102658T</vt:lpstr>
      <vt:lpstr>A126102658T_Data</vt:lpstr>
      <vt:lpstr>A126102658T_Latest</vt:lpstr>
      <vt:lpstr>A126102662J</vt:lpstr>
      <vt:lpstr>A126102662J_Data</vt:lpstr>
      <vt:lpstr>A126102662J_Latest</vt:lpstr>
      <vt:lpstr>A126102666T</vt:lpstr>
      <vt:lpstr>A126102666T_Data</vt:lpstr>
      <vt:lpstr>A126102666T_Latest</vt:lpstr>
      <vt:lpstr>A126102670J</vt:lpstr>
      <vt:lpstr>A126102670J_Data</vt:lpstr>
      <vt:lpstr>A126102670J_Latest</vt:lpstr>
      <vt:lpstr>A126102674T</vt:lpstr>
      <vt:lpstr>A126102674T_Data</vt:lpstr>
      <vt:lpstr>A126102674T_Latest</vt:lpstr>
      <vt:lpstr>A126102678A</vt:lpstr>
      <vt:lpstr>A126102678A_Data</vt:lpstr>
      <vt:lpstr>A126102678A_Latest</vt:lpstr>
      <vt:lpstr>A126102682T</vt:lpstr>
      <vt:lpstr>A126102682T_Data</vt:lpstr>
      <vt:lpstr>A126102682T_Latest</vt:lpstr>
      <vt:lpstr>A126102686A</vt:lpstr>
      <vt:lpstr>A126102686A_Data</vt:lpstr>
      <vt:lpstr>A126102686A_Latest</vt:lpstr>
      <vt:lpstr>A126102690T</vt:lpstr>
      <vt:lpstr>A126102690T_Data</vt:lpstr>
      <vt:lpstr>A126102690T_Latest</vt:lpstr>
      <vt:lpstr>A126102694A</vt:lpstr>
      <vt:lpstr>A126102694A_Data</vt:lpstr>
      <vt:lpstr>A126102694A_Latest</vt:lpstr>
      <vt:lpstr>A126102698K</vt:lpstr>
      <vt:lpstr>A126102698K_Data</vt:lpstr>
      <vt:lpstr>A126102698K_Latest</vt:lpstr>
      <vt:lpstr>A126102702R</vt:lpstr>
      <vt:lpstr>A126102702R_Data</vt:lpstr>
      <vt:lpstr>A126102702R_Latest</vt:lpstr>
      <vt:lpstr>A126102706X</vt:lpstr>
      <vt:lpstr>A126102706X_Data</vt:lpstr>
      <vt:lpstr>A126102706X_Latest</vt:lpstr>
      <vt:lpstr>A126102710R</vt:lpstr>
      <vt:lpstr>A126102710R_Data</vt:lpstr>
      <vt:lpstr>A126102710R_Latest</vt:lpstr>
      <vt:lpstr>A126102714X</vt:lpstr>
      <vt:lpstr>A126102714X_Data</vt:lpstr>
      <vt:lpstr>A126102714X_Latest</vt:lpstr>
      <vt:lpstr>A126102718J</vt:lpstr>
      <vt:lpstr>A126102718J_Data</vt:lpstr>
      <vt:lpstr>A126102718J_Latest</vt:lpstr>
      <vt:lpstr>A126102722X</vt:lpstr>
      <vt:lpstr>A126102722X_Data</vt:lpstr>
      <vt:lpstr>A126102722X_Latest</vt:lpstr>
      <vt:lpstr>A126102726J</vt:lpstr>
      <vt:lpstr>A126102726J_Data</vt:lpstr>
      <vt:lpstr>A126102726J_Latest</vt:lpstr>
      <vt:lpstr>A126102730X</vt:lpstr>
      <vt:lpstr>A126102730X_Data</vt:lpstr>
      <vt:lpstr>A126102730X_Latest</vt:lpstr>
      <vt:lpstr>A126102734J</vt:lpstr>
      <vt:lpstr>A126102734J_Data</vt:lpstr>
      <vt:lpstr>A126102734J_Latest</vt:lpstr>
      <vt:lpstr>A126102738T</vt:lpstr>
      <vt:lpstr>A126102738T_Data</vt:lpstr>
      <vt:lpstr>A126102738T_Latest</vt:lpstr>
      <vt:lpstr>A126102742J</vt:lpstr>
      <vt:lpstr>A126102742J_Data</vt:lpstr>
      <vt:lpstr>A126102742J_Latest</vt:lpstr>
      <vt:lpstr>A126102746T</vt:lpstr>
      <vt:lpstr>A126102746T_Data</vt:lpstr>
      <vt:lpstr>A126102746T_Latest</vt:lpstr>
      <vt:lpstr>A126102750J</vt:lpstr>
      <vt:lpstr>A126102750J_Data</vt:lpstr>
      <vt:lpstr>A126102750J_Latest</vt:lpstr>
      <vt:lpstr>A126102754T</vt:lpstr>
      <vt:lpstr>A126102754T_Data</vt:lpstr>
      <vt:lpstr>A126102754T_Latest</vt:lpstr>
      <vt:lpstr>A126102758A</vt:lpstr>
      <vt:lpstr>A126102758A_Data</vt:lpstr>
      <vt:lpstr>A126102758A_Latest</vt:lpstr>
      <vt:lpstr>A126102762T</vt:lpstr>
      <vt:lpstr>A126102762T_Data</vt:lpstr>
      <vt:lpstr>A126102762T_Latest</vt:lpstr>
      <vt:lpstr>A126102766A</vt:lpstr>
      <vt:lpstr>A126102766A_Data</vt:lpstr>
      <vt:lpstr>A126102766A_Latest</vt:lpstr>
      <vt:lpstr>A126102770T</vt:lpstr>
      <vt:lpstr>A126102770T_Data</vt:lpstr>
      <vt:lpstr>A126102770T_Latest</vt:lpstr>
      <vt:lpstr>A126102774A</vt:lpstr>
      <vt:lpstr>A126102774A_Data</vt:lpstr>
      <vt:lpstr>A126102774A_Latest</vt:lpstr>
      <vt:lpstr>A126102778K</vt:lpstr>
      <vt:lpstr>A126102778K_Data</vt:lpstr>
      <vt:lpstr>A126102778K_Latest</vt:lpstr>
      <vt:lpstr>A126102782A</vt:lpstr>
      <vt:lpstr>A126102782A_Data</vt:lpstr>
      <vt:lpstr>A126102782A_Latest</vt:lpstr>
      <vt:lpstr>A126102786K</vt:lpstr>
      <vt:lpstr>A126102786K_Data</vt:lpstr>
      <vt:lpstr>A126102786K_Latest</vt:lpstr>
      <vt:lpstr>A126102790A</vt:lpstr>
      <vt:lpstr>A126102790A_Data</vt:lpstr>
      <vt:lpstr>A126102790A_Latest</vt:lpstr>
      <vt:lpstr>A126102794K</vt:lpstr>
      <vt:lpstr>A126102794K_Data</vt:lpstr>
      <vt:lpstr>A126102794K_Latest</vt:lpstr>
      <vt:lpstr>A126102798V</vt:lpstr>
      <vt:lpstr>A126102798V_Data</vt:lpstr>
      <vt:lpstr>A126102798V_Latest</vt:lpstr>
      <vt:lpstr>A126102802X</vt:lpstr>
      <vt:lpstr>A126102802X_Data</vt:lpstr>
      <vt:lpstr>A126102802X_Latest</vt:lpstr>
      <vt:lpstr>A126102806J</vt:lpstr>
      <vt:lpstr>A126102806J_Data</vt:lpstr>
      <vt:lpstr>A126102806J_Latest</vt:lpstr>
      <vt:lpstr>A126102810X</vt:lpstr>
      <vt:lpstr>A126102810X_Data</vt:lpstr>
      <vt:lpstr>A126102810X_Latest</vt:lpstr>
      <vt:lpstr>A126102814J</vt:lpstr>
      <vt:lpstr>A126102814J_Data</vt:lpstr>
      <vt:lpstr>A126102814J_Latest</vt:lpstr>
      <vt:lpstr>A126102818T</vt:lpstr>
      <vt:lpstr>A126102818T_Data</vt:lpstr>
      <vt:lpstr>A126102818T_Latest</vt:lpstr>
      <vt:lpstr>A126102822J</vt:lpstr>
      <vt:lpstr>A126102822J_Data</vt:lpstr>
      <vt:lpstr>A126102822J_Latest</vt:lpstr>
      <vt:lpstr>A126102826T</vt:lpstr>
      <vt:lpstr>A126102826T_Data</vt:lpstr>
      <vt:lpstr>A126102826T_Latest</vt:lpstr>
      <vt:lpstr>A126102830J</vt:lpstr>
      <vt:lpstr>A126102830J_Data</vt:lpstr>
      <vt:lpstr>A126102830J_Latest</vt:lpstr>
      <vt:lpstr>A126102834T</vt:lpstr>
      <vt:lpstr>A126102834T_Data</vt:lpstr>
      <vt:lpstr>A126102834T_Latest</vt:lpstr>
      <vt:lpstr>A126102838A</vt:lpstr>
      <vt:lpstr>A126102838A_Data</vt:lpstr>
      <vt:lpstr>A126102838A_Latest</vt:lpstr>
      <vt:lpstr>A126102842T</vt:lpstr>
      <vt:lpstr>A126102842T_Data</vt:lpstr>
      <vt:lpstr>A126102842T_Latest</vt:lpstr>
      <vt:lpstr>A126102846A</vt:lpstr>
      <vt:lpstr>A126102846A_Data</vt:lpstr>
      <vt:lpstr>A126102846A_Latest</vt:lpstr>
      <vt:lpstr>A126102850T</vt:lpstr>
      <vt:lpstr>A126102850T_Data</vt:lpstr>
      <vt:lpstr>A126102850T_Latest</vt:lpstr>
      <vt:lpstr>A126102854A</vt:lpstr>
      <vt:lpstr>A126102854A_Data</vt:lpstr>
      <vt:lpstr>A126102854A_Latest</vt:lpstr>
      <vt:lpstr>A126102858K</vt:lpstr>
      <vt:lpstr>A126102858K_Data</vt:lpstr>
      <vt:lpstr>A126102858K_Latest</vt:lpstr>
      <vt:lpstr>A126102862A</vt:lpstr>
      <vt:lpstr>A126102862A_Data</vt:lpstr>
      <vt:lpstr>A126102862A_Latest</vt:lpstr>
      <vt:lpstr>A126102866K</vt:lpstr>
      <vt:lpstr>A126102866K_Data</vt:lpstr>
      <vt:lpstr>A126102866K_Latest</vt:lpstr>
      <vt:lpstr>A126102870A</vt:lpstr>
      <vt:lpstr>A126102870A_Data</vt:lpstr>
      <vt:lpstr>A126102870A_Latest</vt:lpstr>
      <vt:lpstr>A126102874K</vt:lpstr>
      <vt:lpstr>A126102874K_Data</vt:lpstr>
      <vt:lpstr>A126102874K_Latest</vt:lpstr>
      <vt:lpstr>A126102878V</vt:lpstr>
      <vt:lpstr>A126102878V_Data</vt:lpstr>
      <vt:lpstr>A126102878V_Latest</vt:lpstr>
      <vt:lpstr>A126102882K</vt:lpstr>
      <vt:lpstr>A126102882K_Data</vt:lpstr>
      <vt:lpstr>A126102882K_Latest</vt:lpstr>
      <vt:lpstr>A126102886V</vt:lpstr>
      <vt:lpstr>A126102886V_Data</vt:lpstr>
      <vt:lpstr>A126102886V_Latest</vt:lpstr>
      <vt:lpstr>A126102890K</vt:lpstr>
      <vt:lpstr>A126102890K_Data</vt:lpstr>
      <vt:lpstr>A126102890K_Latest</vt:lpstr>
      <vt:lpstr>A126102894V</vt:lpstr>
      <vt:lpstr>A126102894V_Data</vt:lpstr>
      <vt:lpstr>A126102894V_Latest</vt:lpstr>
      <vt:lpstr>A126102898C</vt:lpstr>
      <vt:lpstr>A126102898C_Data</vt:lpstr>
      <vt:lpstr>A126102898C_Latest</vt:lpstr>
      <vt:lpstr>A126102902J</vt:lpstr>
      <vt:lpstr>A126102902J_Data</vt:lpstr>
      <vt:lpstr>A126102902J_Latest</vt:lpstr>
      <vt:lpstr>A126102906T</vt:lpstr>
      <vt:lpstr>A126102906T_Data</vt:lpstr>
      <vt:lpstr>A126102906T_Latest</vt:lpstr>
      <vt:lpstr>A126102910J</vt:lpstr>
      <vt:lpstr>A126102910J_Data</vt:lpstr>
      <vt:lpstr>A126102910J_Latest</vt:lpstr>
      <vt:lpstr>A126102914T</vt:lpstr>
      <vt:lpstr>A126102914T_Data</vt:lpstr>
      <vt:lpstr>A126102914T_Latest</vt:lpstr>
      <vt:lpstr>A126102918A</vt:lpstr>
      <vt:lpstr>A126102918A_Data</vt:lpstr>
      <vt:lpstr>A126102918A_Latest</vt:lpstr>
      <vt:lpstr>A126102922T</vt:lpstr>
      <vt:lpstr>A126102922T_Data</vt:lpstr>
      <vt:lpstr>A126102922T_Latest</vt:lpstr>
      <vt:lpstr>A126102926A</vt:lpstr>
      <vt:lpstr>A126102926A_Data</vt:lpstr>
      <vt:lpstr>A126102926A_Latest</vt:lpstr>
      <vt:lpstr>A126102930T</vt:lpstr>
      <vt:lpstr>A126102930T_Data</vt:lpstr>
      <vt:lpstr>A126102930T_Latest</vt:lpstr>
      <vt:lpstr>A126102934A</vt:lpstr>
      <vt:lpstr>A126102934A_Data</vt:lpstr>
      <vt:lpstr>A126102934A_Latest</vt:lpstr>
      <vt:lpstr>A126102938K</vt:lpstr>
      <vt:lpstr>A126102938K_Data</vt:lpstr>
      <vt:lpstr>A126102938K_Latest</vt:lpstr>
      <vt:lpstr>A126102942A</vt:lpstr>
      <vt:lpstr>A126102942A_Data</vt:lpstr>
      <vt:lpstr>A126102942A_Latest</vt:lpstr>
      <vt:lpstr>A126102946K</vt:lpstr>
      <vt:lpstr>A126102946K_Data</vt:lpstr>
      <vt:lpstr>A126102946K_Latest</vt:lpstr>
      <vt:lpstr>A126102950A</vt:lpstr>
      <vt:lpstr>A126102950A_Data</vt:lpstr>
      <vt:lpstr>A126102950A_Latest</vt:lpstr>
      <vt:lpstr>A126102954K</vt:lpstr>
      <vt:lpstr>A126102954K_Data</vt:lpstr>
      <vt:lpstr>A126102954K_Latest</vt:lpstr>
      <vt:lpstr>A126102958V</vt:lpstr>
      <vt:lpstr>A126102958V_Data</vt:lpstr>
      <vt:lpstr>A126102958V_Latest</vt:lpstr>
      <vt:lpstr>A126102962K</vt:lpstr>
      <vt:lpstr>A126102962K_Data</vt:lpstr>
      <vt:lpstr>A126102962K_Latest</vt:lpstr>
      <vt:lpstr>A126102966V</vt:lpstr>
      <vt:lpstr>A126102966V_Data</vt:lpstr>
      <vt:lpstr>A126102966V_Latest</vt:lpstr>
      <vt:lpstr>A126102970K</vt:lpstr>
      <vt:lpstr>A126102970K_Data</vt:lpstr>
      <vt:lpstr>A126102970K_Latest</vt:lpstr>
      <vt:lpstr>A126102974V</vt:lpstr>
      <vt:lpstr>A126102974V_Data</vt:lpstr>
      <vt:lpstr>A126102974V_Latest</vt:lpstr>
      <vt:lpstr>A126102978C</vt:lpstr>
      <vt:lpstr>A126102978C_Data</vt:lpstr>
      <vt:lpstr>A126102978C_Latest</vt:lpstr>
      <vt:lpstr>A126102982V</vt:lpstr>
      <vt:lpstr>A126102982V_Data</vt:lpstr>
      <vt:lpstr>A126102982V_Latest</vt:lpstr>
      <vt:lpstr>A126102986C</vt:lpstr>
      <vt:lpstr>A126102986C_Data</vt:lpstr>
      <vt:lpstr>A126102986C_Latest</vt:lpstr>
      <vt:lpstr>A126102990V</vt:lpstr>
      <vt:lpstr>A126102990V_Data</vt:lpstr>
      <vt:lpstr>A126102990V_Latest</vt:lpstr>
      <vt:lpstr>A126102994C</vt:lpstr>
      <vt:lpstr>A126102994C_Data</vt:lpstr>
      <vt:lpstr>A126102994C_Latest</vt:lpstr>
      <vt:lpstr>A126102998L</vt:lpstr>
      <vt:lpstr>A126102998L_Data</vt:lpstr>
      <vt:lpstr>A126102998L_Latest</vt:lpstr>
      <vt:lpstr>A126103002V</vt:lpstr>
      <vt:lpstr>A126103002V_Data</vt:lpstr>
      <vt:lpstr>A126103002V_Latest</vt:lpstr>
      <vt:lpstr>A126103006C</vt:lpstr>
      <vt:lpstr>A126103006C_Data</vt:lpstr>
      <vt:lpstr>A126103006C_Latest</vt:lpstr>
      <vt:lpstr>A126103010V</vt:lpstr>
      <vt:lpstr>A126103010V_Data</vt:lpstr>
      <vt:lpstr>A126103010V_Latest</vt:lpstr>
      <vt:lpstr>A126103014C</vt:lpstr>
      <vt:lpstr>A126103014C_Data</vt:lpstr>
      <vt:lpstr>A126103014C_Latest</vt:lpstr>
      <vt:lpstr>A126103018L</vt:lpstr>
      <vt:lpstr>A126103018L_Data</vt:lpstr>
      <vt:lpstr>A126103018L_Latest</vt:lpstr>
      <vt:lpstr>A126103022C</vt:lpstr>
      <vt:lpstr>A126103022C_Data</vt:lpstr>
      <vt:lpstr>A126103022C_Latest</vt:lpstr>
      <vt:lpstr>A126103026L</vt:lpstr>
      <vt:lpstr>A126103026L_Data</vt:lpstr>
      <vt:lpstr>A126103026L_Latest</vt:lpstr>
      <vt:lpstr>A126103030C</vt:lpstr>
      <vt:lpstr>A126103030C_Data</vt:lpstr>
      <vt:lpstr>A126103030C_Latest</vt:lpstr>
      <vt:lpstr>A126103034L</vt:lpstr>
      <vt:lpstr>A126103034L_Data</vt:lpstr>
      <vt:lpstr>A126103034L_Latest</vt:lpstr>
      <vt:lpstr>A126103038W</vt:lpstr>
      <vt:lpstr>A126103038W_Data</vt:lpstr>
      <vt:lpstr>A126103038W_Latest</vt:lpstr>
      <vt:lpstr>A126103042L</vt:lpstr>
      <vt:lpstr>A126103042L_Data</vt:lpstr>
      <vt:lpstr>A126103042L_Latest</vt:lpstr>
      <vt:lpstr>A126103046W</vt:lpstr>
      <vt:lpstr>A126103046W_Data</vt:lpstr>
      <vt:lpstr>A126103046W_Latest</vt:lpstr>
      <vt:lpstr>A126103050L</vt:lpstr>
      <vt:lpstr>A126103050L_Data</vt:lpstr>
      <vt:lpstr>A126103050L_Latest</vt:lpstr>
      <vt:lpstr>A126103054W</vt:lpstr>
      <vt:lpstr>A126103054W_Data</vt:lpstr>
      <vt:lpstr>A126103054W_Latest</vt:lpstr>
      <vt:lpstr>A126103058F</vt:lpstr>
      <vt:lpstr>A126103058F_Data</vt:lpstr>
      <vt:lpstr>A126103058F_Latest</vt:lpstr>
      <vt:lpstr>A126103062W</vt:lpstr>
      <vt:lpstr>A126103062W_Data</vt:lpstr>
      <vt:lpstr>A126103062W_Latest</vt:lpstr>
      <vt:lpstr>A126103066F</vt:lpstr>
      <vt:lpstr>A126103066F_Data</vt:lpstr>
      <vt:lpstr>A126103066F_Latest</vt:lpstr>
      <vt:lpstr>A126103070W</vt:lpstr>
      <vt:lpstr>A126103070W_Data</vt:lpstr>
      <vt:lpstr>A126103070W_Latest</vt:lpstr>
      <vt:lpstr>A126103074F</vt:lpstr>
      <vt:lpstr>A126103074F_Data</vt:lpstr>
      <vt:lpstr>A126103074F_Latest</vt:lpstr>
      <vt:lpstr>A126103078R</vt:lpstr>
      <vt:lpstr>A126103078R_Data</vt:lpstr>
      <vt:lpstr>A126103078R_Latest</vt:lpstr>
      <vt:lpstr>A126103082F</vt:lpstr>
      <vt:lpstr>A126103082F_Data</vt:lpstr>
      <vt:lpstr>A126103082F_Latest</vt:lpstr>
      <vt:lpstr>A126103086R</vt:lpstr>
      <vt:lpstr>A126103086R_Data</vt:lpstr>
      <vt:lpstr>A126103086R_Latest</vt:lpstr>
      <vt:lpstr>A126103090F</vt:lpstr>
      <vt:lpstr>A126103090F_Data</vt:lpstr>
      <vt:lpstr>A126103090F_Latest</vt:lpstr>
      <vt:lpstr>A126103094R</vt:lpstr>
      <vt:lpstr>A126103094R_Data</vt:lpstr>
      <vt:lpstr>A126103094R_Latest</vt:lpstr>
      <vt:lpstr>A126103098X</vt:lpstr>
      <vt:lpstr>A126103098X_Data</vt:lpstr>
      <vt:lpstr>A126103098X_Latest</vt:lpstr>
      <vt:lpstr>A126103102C</vt:lpstr>
      <vt:lpstr>A126103102C_Data</vt:lpstr>
      <vt:lpstr>A126103102C_Latest</vt:lpstr>
      <vt:lpstr>A126103106L</vt:lpstr>
      <vt:lpstr>A126103106L_Data</vt:lpstr>
      <vt:lpstr>A126103106L_Latest</vt:lpstr>
      <vt:lpstr>A126103110C</vt:lpstr>
      <vt:lpstr>A126103110C_Data</vt:lpstr>
      <vt:lpstr>A126103110C_Latest</vt:lpstr>
      <vt:lpstr>A126103114L</vt:lpstr>
      <vt:lpstr>A126103114L_Data</vt:lpstr>
      <vt:lpstr>A126103114L_Latest</vt:lpstr>
      <vt:lpstr>A126103118W</vt:lpstr>
      <vt:lpstr>A126103118W_Data</vt:lpstr>
      <vt:lpstr>A126103118W_Latest</vt:lpstr>
      <vt:lpstr>A126103122L</vt:lpstr>
      <vt:lpstr>A126103122L_Data</vt:lpstr>
      <vt:lpstr>A126103122L_Latest</vt:lpstr>
      <vt:lpstr>A126103126W</vt:lpstr>
      <vt:lpstr>A126103126W_Data</vt:lpstr>
      <vt:lpstr>A126103126W_Latest</vt:lpstr>
      <vt:lpstr>A126103130L</vt:lpstr>
      <vt:lpstr>A126103130L_Data</vt:lpstr>
      <vt:lpstr>A126103130L_Latest</vt:lpstr>
      <vt:lpstr>A126103134W</vt:lpstr>
      <vt:lpstr>A126103134W_Data</vt:lpstr>
      <vt:lpstr>A126103134W_Latest</vt:lpstr>
      <vt:lpstr>A126103138F</vt:lpstr>
      <vt:lpstr>A126103138F_Data</vt:lpstr>
      <vt:lpstr>A126103138F_Latest</vt:lpstr>
      <vt:lpstr>A126103142W</vt:lpstr>
      <vt:lpstr>A126103142W_Data</vt:lpstr>
      <vt:lpstr>A126103142W_Latest</vt:lpstr>
      <vt:lpstr>A126103146F</vt:lpstr>
      <vt:lpstr>A126103146F_Data</vt:lpstr>
      <vt:lpstr>A126103146F_Latest</vt:lpstr>
      <vt:lpstr>A126103150W</vt:lpstr>
      <vt:lpstr>A126103150W_Data</vt:lpstr>
      <vt:lpstr>A126103150W_Latest</vt:lpstr>
      <vt:lpstr>A126103154F</vt:lpstr>
      <vt:lpstr>A126103154F_Data</vt:lpstr>
      <vt:lpstr>A126103154F_Latest</vt:lpstr>
      <vt:lpstr>A126103158R</vt:lpstr>
      <vt:lpstr>A126103158R_Data</vt:lpstr>
      <vt:lpstr>A126103158R_Latest</vt:lpstr>
      <vt:lpstr>A126103162F</vt:lpstr>
      <vt:lpstr>A126103162F_Data</vt:lpstr>
      <vt:lpstr>A126103162F_Latest</vt:lpstr>
      <vt:lpstr>A126103166R</vt:lpstr>
      <vt:lpstr>A126103166R_Data</vt:lpstr>
      <vt:lpstr>A126103166R_Latest</vt:lpstr>
      <vt:lpstr>A126103170F</vt:lpstr>
      <vt:lpstr>A126103170F_Data</vt:lpstr>
      <vt:lpstr>A126103170F_Latest</vt:lpstr>
      <vt:lpstr>A126103174R</vt:lpstr>
      <vt:lpstr>A126103174R_Data</vt:lpstr>
      <vt:lpstr>A126103174R_Latest</vt:lpstr>
      <vt:lpstr>A126103178X</vt:lpstr>
      <vt:lpstr>A126103178X_Data</vt:lpstr>
      <vt:lpstr>A126103178X_Latest</vt:lpstr>
      <vt:lpstr>A126103182R</vt:lpstr>
      <vt:lpstr>A126103182R_Data</vt:lpstr>
      <vt:lpstr>A126103182R_Latest</vt:lpstr>
      <vt:lpstr>A126103186X</vt:lpstr>
      <vt:lpstr>A126103186X_Data</vt:lpstr>
      <vt:lpstr>A126103186X_Latest</vt:lpstr>
      <vt:lpstr>A126103190R</vt:lpstr>
      <vt:lpstr>A126103190R_Data</vt:lpstr>
      <vt:lpstr>A126103190R_Latest</vt:lpstr>
      <vt:lpstr>A126103194X</vt:lpstr>
      <vt:lpstr>A126103194X_Data</vt:lpstr>
      <vt:lpstr>A126103194X_Latest</vt:lpstr>
      <vt:lpstr>A126103198J</vt:lpstr>
      <vt:lpstr>A126103198J_Data</vt:lpstr>
      <vt:lpstr>A126103198J_Latest</vt:lpstr>
      <vt:lpstr>A126103202L</vt:lpstr>
      <vt:lpstr>A126103202L_Data</vt:lpstr>
      <vt:lpstr>A126103202L_Latest</vt:lpstr>
      <vt:lpstr>A126103206W</vt:lpstr>
      <vt:lpstr>A126103206W_Data</vt:lpstr>
      <vt:lpstr>A126103206W_Latest</vt:lpstr>
      <vt:lpstr>A126103210L</vt:lpstr>
      <vt:lpstr>A126103210L_Data</vt:lpstr>
      <vt:lpstr>A126103210L_Latest</vt:lpstr>
      <vt:lpstr>A126103214W</vt:lpstr>
      <vt:lpstr>A126103214W_Data</vt:lpstr>
      <vt:lpstr>A126103214W_Latest</vt:lpstr>
      <vt:lpstr>A126103218F</vt:lpstr>
      <vt:lpstr>A126103218F_Data</vt:lpstr>
      <vt:lpstr>A126103218F_Latest</vt:lpstr>
      <vt:lpstr>A126103222W</vt:lpstr>
      <vt:lpstr>A126103222W_Data</vt:lpstr>
      <vt:lpstr>A126103222W_Latest</vt:lpstr>
      <vt:lpstr>A126103226F</vt:lpstr>
      <vt:lpstr>A126103226F_Data</vt:lpstr>
      <vt:lpstr>A126103226F_Latest</vt:lpstr>
      <vt:lpstr>A126103230W</vt:lpstr>
      <vt:lpstr>A126103230W_Data</vt:lpstr>
      <vt:lpstr>A126103230W_Latest</vt:lpstr>
      <vt:lpstr>A126103234F</vt:lpstr>
      <vt:lpstr>A126103234F_Data</vt:lpstr>
      <vt:lpstr>A126103234F_Latest</vt:lpstr>
      <vt:lpstr>A126103238R</vt:lpstr>
      <vt:lpstr>A126103238R_Data</vt:lpstr>
      <vt:lpstr>A126103238R_Latest</vt:lpstr>
      <vt:lpstr>A126103242F</vt:lpstr>
      <vt:lpstr>A126103242F_Data</vt:lpstr>
      <vt:lpstr>A126103242F_Latest</vt:lpstr>
      <vt:lpstr>A126103246R</vt:lpstr>
      <vt:lpstr>A126103246R_Data</vt:lpstr>
      <vt:lpstr>A126103246R_Latest</vt:lpstr>
      <vt:lpstr>A126103250F</vt:lpstr>
      <vt:lpstr>A126103250F_Data</vt:lpstr>
      <vt:lpstr>A126103250F_Latest</vt:lpstr>
      <vt:lpstr>A126103254R</vt:lpstr>
      <vt:lpstr>A126103254R_Data</vt:lpstr>
      <vt:lpstr>A126103254R_Latest</vt:lpstr>
      <vt:lpstr>A126103258X</vt:lpstr>
      <vt:lpstr>A126103258X_Data</vt:lpstr>
      <vt:lpstr>A126103258X_Latest</vt:lpstr>
      <vt:lpstr>A126103262R</vt:lpstr>
      <vt:lpstr>A126103262R_Data</vt:lpstr>
      <vt:lpstr>A126103262R_Latest</vt:lpstr>
      <vt:lpstr>A126103266X</vt:lpstr>
      <vt:lpstr>A126103266X_Data</vt:lpstr>
      <vt:lpstr>A126103266X_Latest</vt:lpstr>
      <vt:lpstr>A126103270R</vt:lpstr>
      <vt:lpstr>A126103270R_Data</vt:lpstr>
      <vt:lpstr>A126103270R_Latest</vt:lpstr>
      <vt:lpstr>A126103274X</vt:lpstr>
      <vt:lpstr>A126103274X_Data</vt:lpstr>
      <vt:lpstr>A126103274X_Latest</vt:lpstr>
      <vt:lpstr>A126103278J</vt:lpstr>
      <vt:lpstr>A126103278J_Data</vt:lpstr>
      <vt:lpstr>A126103278J_Latest</vt:lpstr>
      <vt:lpstr>A126103282X</vt:lpstr>
      <vt:lpstr>A126103282X_Data</vt:lpstr>
      <vt:lpstr>A126103282X_Latest</vt:lpstr>
      <vt:lpstr>A126103286J</vt:lpstr>
      <vt:lpstr>A126103286J_Data</vt:lpstr>
      <vt:lpstr>A126103286J_Latest</vt:lpstr>
      <vt:lpstr>A126103290X</vt:lpstr>
      <vt:lpstr>A126103290X_Data</vt:lpstr>
      <vt:lpstr>A126103290X_Latest</vt:lpstr>
      <vt:lpstr>A126103294J</vt:lpstr>
      <vt:lpstr>A126103294J_Data</vt:lpstr>
      <vt:lpstr>A126103294J_Latest</vt:lpstr>
      <vt:lpstr>A126103298T</vt:lpstr>
      <vt:lpstr>A126103298T_Data</vt:lpstr>
      <vt:lpstr>A126103298T_Latest</vt:lpstr>
      <vt:lpstr>A126103302W</vt:lpstr>
      <vt:lpstr>A126103302W_Data</vt:lpstr>
      <vt:lpstr>A126103302W_Latest</vt:lpstr>
      <vt:lpstr>A126103306F</vt:lpstr>
      <vt:lpstr>A126103306F_Data</vt:lpstr>
      <vt:lpstr>A126103306F_Latest</vt:lpstr>
      <vt:lpstr>A126103310W</vt:lpstr>
      <vt:lpstr>A126103310W_Data</vt:lpstr>
      <vt:lpstr>A126103310W_Latest</vt:lpstr>
      <vt:lpstr>A126103314F</vt:lpstr>
      <vt:lpstr>A126103314F_Data</vt:lpstr>
      <vt:lpstr>A126103314F_Latest</vt:lpstr>
      <vt:lpstr>A126103318R</vt:lpstr>
      <vt:lpstr>A126103318R_Data</vt:lpstr>
      <vt:lpstr>A126103318R_Latest</vt:lpstr>
      <vt:lpstr>A126103322F</vt:lpstr>
      <vt:lpstr>A126103322F_Data</vt:lpstr>
      <vt:lpstr>A126103322F_Latest</vt:lpstr>
      <vt:lpstr>A126103326R</vt:lpstr>
      <vt:lpstr>A126103326R_Data</vt:lpstr>
      <vt:lpstr>A126103326R_Latest</vt:lpstr>
      <vt:lpstr>A126103330F</vt:lpstr>
      <vt:lpstr>A126103330F_Data</vt:lpstr>
      <vt:lpstr>A126103330F_Latest</vt:lpstr>
      <vt:lpstr>A126103334R</vt:lpstr>
      <vt:lpstr>A126103334R_Data</vt:lpstr>
      <vt:lpstr>A126103334R_Latest</vt:lpstr>
      <vt:lpstr>A126103338X</vt:lpstr>
      <vt:lpstr>A126103338X_Data</vt:lpstr>
      <vt:lpstr>A126103338X_Latest</vt:lpstr>
      <vt:lpstr>A126103342R</vt:lpstr>
      <vt:lpstr>A126103342R_Data</vt:lpstr>
      <vt:lpstr>A126103342R_Latest</vt:lpstr>
      <vt:lpstr>A126103346X</vt:lpstr>
      <vt:lpstr>A126103346X_Data</vt:lpstr>
      <vt:lpstr>A126103346X_Latest</vt:lpstr>
      <vt:lpstr>A126103350R</vt:lpstr>
      <vt:lpstr>A126103350R_Data</vt:lpstr>
      <vt:lpstr>A126103350R_Latest</vt:lpstr>
      <vt:lpstr>A126103354X</vt:lpstr>
      <vt:lpstr>A126103354X_Data</vt:lpstr>
      <vt:lpstr>A126103354X_Latest</vt:lpstr>
      <vt:lpstr>A126103358J</vt:lpstr>
      <vt:lpstr>A126103358J_Data</vt:lpstr>
      <vt:lpstr>A126103358J_Latest</vt:lpstr>
      <vt:lpstr>A126103362X</vt:lpstr>
      <vt:lpstr>A126103362X_Data</vt:lpstr>
      <vt:lpstr>A126103362X_Latest</vt:lpstr>
      <vt:lpstr>A126103366J</vt:lpstr>
      <vt:lpstr>A126103366J_Data</vt:lpstr>
      <vt:lpstr>A126103366J_Latest</vt:lpstr>
      <vt:lpstr>A126103370X</vt:lpstr>
      <vt:lpstr>A126103370X_Data</vt:lpstr>
      <vt:lpstr>A126103370X_Latest</vt:lpstr>
      <vt:lpstr>A126103374J</vt:lpstr>
      <vt:lpstr>A126103374J_Data</vt:lpstr>
      <vt:lpstr>A126103374J_Latest</vt:lpstr>
      <vt:lpstr>A126103378T</vt:lpstr>
      <vt:lpstr>A126103378T_Data</vt:lpstr>
      <vt:lpstr>A126103378T_Latest</vt:lpstr>
      <vt:lpstr>A126103382J</vt:lpstr>
      <vt:lpstr>A126103382J_Data</vt:lpstr>
      <vt:lpstr>A126103382J_Latest</vt:lpstr>
      <vt:lpstr>A126103386T</vt:lpstr>
      <vt:lpstr>A126103386T_Data</vt:lpstr>
      <vt:lpstr>A126103386T_Latest</vt:lpstr>
      <vt:lpstr>A126103390J</vt:lpstr>
      <vt:lpstr>A126103390J_Data</vt:lpstr>
      <vt:lpstr>A126103390J_Latest</vt:lpstr>
      <vt:lpstr>A126103394T</vt:lpstr>
      <vt:lpstr>A126103394T_Data</vt:lpstr>
      <vt:lpstr>A126103394T_Latest</vt:lpstr>
      <vt:lpstr>A126103398A</vt:lpstr>
      <vt:lpstr>A126103398A_Data</vt:lpstr>
      <vt:lpstr>A126103398A_Latest</vt:lpstr>
      <vt:lpstr>A126103402F</vt:lpstr>
      <vt:lpstr>A126103402F_Data</vt:lpstr>
      <vt:lpstr>A126103402F_Latest</vt:lpstr>
      <vt:lpstr>A126103406R</vt:lpstr>
      <vt:lpstr>A126103406R_Data</vt:lpstr>
      <vt:lpstr>A126103406R_Latest</vt:lpstr>
      <vt:lpstr>A126103410F</vt:lpstr>
      <vt:lpstr>A126103410F_Data</vt:lpstr>
      <vt:lpstr>A126103410F_Latest</vt:lpstr>
      <vt:lpstr>A126103414R</vt:lpstr>
      <vt:lpstr>A126103414R_Data</vt:lpstr>
      <vt:lpstr>A126103414R_Latest</vt:lpstr>
      <vt:lpstr>A126103418X</vt:lpstr>
      <vt:lpstr>A126103418X_Data</vt:lpstr>
      <vt:lpstr>A126103418X_Latest</vt:lpstr>
      <vt:lpstr>A126103422R</vt:lpstr>
      <vt:lpstr>A126103422R_Data</vt:lpstr>
      <vt:lpstr>A126103422R_Latest</vt:lpstr>
      <vt:lpstr>A126103426X</vt:lpstr>
      <vt:lpstr>A126103426X_Data</vt:lpstr>
      <vt:lpstr>A126103426X_Latest</vt:lpstr>
      <vt:lpstr>A126103430R</vt:lpstr>
      <vt:lpstr>A126103430R_Data</vt:lpstr>
      <vt:lpstr>A126103430R_Latest</vt:lpstr>
      <vt:lpstr>A126103434X</vt:lpstr>
      <vt:lpstr>A126103434X_Data</vt:lpstr>
      <vt:lpstr>A126103434X_Latest</vt:lpstr>
      <vt:lpstr>A126103438J</vt:lpstr>
      <vt:lpstr>A126103438J_Data</vt:lpstr>
      <vt:lpstr>A126103438J_Latest</vt:lpstr>
      <vt:lpstr>A126103442X</vt:lpstr>
      <vt:lpstr>A126103442X_Data</vt:lpstr>
      <vt:lpstr>A126103442X_Latest</vt:lpstr>
      <vt:lpstr>A126103446J</vt:lpstr>
      <vt:lpstr>A126103446J_Data</vt:lpstr>
      <vt:lpstr>A126103446J_Latest</vt:lpstr>
      <vt:lpstr>A126103450X</vt:lpstr>
      <vt:lpstr>A126103450X_Data</vt:lpstr>
      <vt:lpstr>A126103450X_Latest</vt:lpstr>
      <vt:lpstr>A126103454J</vt:lpstr>
      <vt:lpstr>A126103454J_Data</vt:lpstr>
      <vt:lpstr>A126103454J_Latest</vt:lpstr>
      <vt:lpstr>A126103458T</vt:lpstr>
      <vt:lpstr>A126103458T_Data</vt:lpstr>
      <vt:lpstr>A126103458T_Latest</vt:lpstr>
      <vt:lpstr>A126103462J</vt:lpstr>
      <vt:lpstr>A126103462J_Data</vt:lpstr>
      <vt:lpstr>A126103462J_Latest</vt:lpstr>
      <vt:lpstr>A126103466T</vt:lpstr>
      <vt:lpstr>A126103466T_Data</vt:lpstr>
      <vt:lpstr>A126103466T_Latest</vt:lpstr>
      <vt:lpstr>A126103470J</vt:lpstr>
      <vt:lpstr>A126103470J_Data</vt:lpstr>
      <vt:lpstr>A126103470J_Latest</vt:lpstr>
      <vt:lpstr>A126103474T</vt:lpstr>
      <vt:lpstr>A126103474T_Data</vt:lpstr>
      <vt:lpstr>A126103474T_Latest</vt:lpstr>
      <vt:lpstr>A126103478A</vt:lpstr>
      <vt:lpstr>A126103478A_Data</vt:lpstr>
      <vt:lpstr>A126103478A_Latest</vt:lpstr>
      <vt:lpstr>A126103482T</vt:lpstr>
      <vt:lpstr>A126103482T_Data</vt:lpstr>
      <vt:lpstr>A126103482T_Latest</vt:lpstr>
      <vt:lpstr>A126103486A</vt:lpstr>
      <vt:lpstr>A126103486A_Data</vt:lpstr>
      <vt:lpstr>A126103486A_Latest</vt:lpstr>
      <vt:lpstr>A126103490T</vt:lpstr>
      <vt:lpstr>A126103490T_Data</vt:lpstr>
      <vt:lpstr>A126103490T_Latest</vt:lpstr>
      <vt:lpstr>A126103494A</vt:lpstr>
      <vt:lpstr>A126103494A_Data</vt:lpstr>
      <vt:lpstr>A126103494A_Latest</vt:lpstr>
      <vt:lpstr>A126103498K</vt:lpstr>
      <vt:lpstr>A126103498K_Data</vt:lpstr>
      <vt:lpstr>A126103498K_Latest</vt:lpstr>
      <vt:lpstr>A126103502R</vt:lpstr>
      <vt:lpstr>A126103502R_Data</vt:lpstr>
      <vt:lpstr>A126103502R_Latest</vt:lpstr>
      <vt:lpstr>A126103506X</vt:lpstr>
      <vt:lpstr>A126103506X_Data</vt:lpstr>
      <vt:lpstr>A126103506X_Latest</vt:lpstr>
      <vt:lpstr>A126103510R</vt:lpstr>
      <vt:lpstr>A126103510R_Data</vt:lpstr>
      <vt:lpstr>A126103510R_Latest</vt:lpstr>
      <vt:lpstr>A126103514X</vt:lpstr>
      <vt:lpstr>A126103514X_Data</vt:lpstr>
      <vt:lpstr>A126103514X_Latest</vt:lpstr>
      <vt:lpstr>A126103518J</vt:lpstr>
      <vt:lpstr>A126103518J_Data</vt:lpstr>
      <vt:lpstr>A126103518J_Latest</vt:lpstr>
      <vt:lpstr>A126103522X</vt:lpstr>
      <vt:lpstr>A126103522X_Data</vt:lpstr>
      <vt:lpstr>A126103522X_Latest</vt:lpstr>
      <vt:lpstr>A126103526J</vt:lpstr>
      <vt:lpstr>A126103526J_Data</vt:lpstr>
      <vt:lpstr>A126103526J_Latest</vt:lpstr>
      <vt:lpstr>A126103530X</vt:lpstr>
      <vt:lpstr>A126103530X_Data</vt:lpstr>
      <vt:lpstr>A126103530X_Latest</vt:lpstr>
      <vt:lpstr>A126103534J</vt:lpstr>
      <vt:lpstr>A126103534J_Data</vt:lpstr>
      <vt:lpstr>A126103534J_Latest</vt:lpstr>
      <vt:lpstr>A126103538T</vt:lpstr>
      <vt:lpstr>A126103538T_Data</vt:lpstr>
      <vt:lpstr>A126103538T_Latest</vt:lpstr>
      <vt:lpstr>A126103542J</vt:lpstr>
      <vt:lpstr>A126103542J_Data</vt:lpstr>
      <vt:lpstr>A126103542J_Latest</vt:lpstr>
      <vt:lpstr>A126103546T</vt:lpstr>
      <vt:lpstr>A126103546T_Data</vt:lpstr>
      <vt:lpstr>A126103546T_Latest</vt:lpstr>
      <vt:lpstr>A126103550J</vt:lpstr>
      <vt:lpstr>A126103550J_Data</vt:lpstr>
      <vt:lpstr>A126103550J_Latest</vt:lpstr>
      <vt:lpstr>A126103554T</vt:lpstr>
      <vt:lpstr>A126103554T_Data</vt:lpstr>
      <vt:lpstr>A126103554T_Latest</vt:lpstr>
      <vt:lpstr>A126103558A</vt:lpstr>
      <vt:lpstr>A126103558A_Data</vt:lpstr>
      <vt:lpstr>A126103558A_Latest</vt:lpstr>
      <vt:lpstr>A126103562T</vt:lpstr>
      <vt:lpstr>A126103562T_Data</vt:lpstr>
      <vt:lpstr>A126103562T_Latest</vt:lpstr>
      <vt:lpstr>A126103566A</vt:lpstr>
      <vt:lpstr>A126103566A_Data</vt:lpstr>
      <vt:lpstr>A126103566A_Latest</vt:lpstr>
      <vt:lpstr>A126103570T</vt:lpstr>
      <vt:lpstr>A126103570T_Data</vt:lpstr>
      <vt:lpstr>A126103570T_Latest</vt:lpstr>
      <vt:lpstr>A126103574A</vt:lpstr>
      <vt:lpstr>A126103574A_Data</vt:lpstr>
      <vt:lpstr>A126103574A_Latest</vt:lpstr>
      <vt:lpstr>A126103578K</vt:lpstr>
      <vt:lpstr>A126103578K_Data</vt:lpstr>
      <vt:lpstr>A126103578K_Latest</vt:lpstr>
      <vt:lpstr>A126103582A</vt:lpstr>
      <vt:lpstr>A126103582A_Data</vt:lpstr>
      <vt:lpstr>A126103582A_Latest</vt:lpstr>
      <vt:lpstr>A126103586K</vt:lpstr>
      <vt:lpstr>A126103586K_Data</vt:lpstr>
      <vt:lpstr>A126103586K_Latest</vt:lpstr>
      <vt:lpstr>A126103590A</vt:lpstr>
      <vt:lpstr>A126103590A_Data</vt:lpstr>
      <vt:lpstr>A126103590A_Latest</vt:lpstr>
      <vt:lpstr>A126103594K</vt:lpstr>
      <vt:lpstr>A126103594K_Data</vt:lpstr>
      <vt:lpstr>A126103594K_Latest</vt:lpstr>
      <vt:lpstr>A126103598V</vt:lpstr>
      <vt:lpstr>A126103598V_Data</vt:lpstr>
      <vt:lpstr>A126103598V_Latest</vt:lpstr>
      <vt:lpstr>A126103602X</vt:lpstr>
      <vt:lpstr>A126103602X_Data</vt:lpstr>
      <vt:lpstr>A126103602X_Latest</vt:lpstr>
      <vt:lpstr>A126103606J</vt:lpstr>
      <vt:lpstr>A126103606J_Data</vt:lpstr>
      <vt:lpstr>A126103606J_Latest</vt:lpstr>
      <vt:lpstr>A126103610X</vt:lpstr>
      <vt:lpstr>A126103610X_Data</vt:lpstr>
      <vt:lpstr>A126103610X_Latest</vt:lpstr>
      <vt:lpstr>A126103614J</vt:lpstr>
      <vt:lpstr>A126103614J_Data</vt:lpstr>
      <vt:lpstr>A126103614J_Latest</vt:lpstr>
      <vt:lpstr>A126103618T</vt:lpstr>
      <vt:lpstr>A126103618T_Data</vt:lpstr>
      <vt:lpstr>A126103618T_Latest</vt:lpstr>
      <vt:lpstr>A126103622J</vt:lpstr>
      <vt:lpstr>A126103622J_Data</vt:lpstr>
      <vt:lpstr>A126103622J_Latest</vt:lpstr>
      <vt:lpstr>A126103626T</vt:lpstr>
      <vt:lpstr>A126103626T_Data</vt:lpstr>
      <vt:lpstr>A126103626T_Latest</vt:lpstr>
      <vt:lpstr>A126103630J</vt:lpstr>
      <vt:lpstr>A126103630J_Data</vt:lpstr>
      <vt:lpstr>A126103630J_Latest</vt:lpstr>
      <vt:lpstr>A126103634T</vt:lpstr>
      <vt:lpstr>A126103634T_Data</vt:lpstr>
      <vt:lpstr>A126103634T_Latest</vt:lpstr>
      <vt:lpstr>A126103638A</vt:lpstr>
      <vt:lpstr>A126103638A_Data</vt:lpstr>
      <vt:lpstr>A126103638A_Latest</vt:lpstr>
      <vt:lpstr>A126103642T</vt:lpstr>
      <vt:lpstr>A126103642T_Data</vt:lpstr>
      <vt:lpstr>A126103642T_Latest</vt:lpstr>
      <vt:lpstr>A126103646A</vt:lpstr>
      <vt:lpstr>A126103646A_Data</vt:lpstr>
      <vt:lpstr>A126103646A_Latest</vt:lpstr>
      <vt:lpstr>A126103650T</vt:lpstr>
      <vt:lpstr>A126103650T_Data</vt:lpstr>
      <vt:lpstr>A126103650T_Latest</vt:lpstr>
      <vt:lpstr>A126103654A</vt:lpstr>
      <vt:lpstr>A126103654A_Data</vt:lpstr>
      <vt:lpstr>A126103654A_Latest</vt:lpstr>
      <vt:lpstr>A126103658K</vt:lpstr>
      <vt:lpstr>A126103658K_Data</vt:lpstr>
      <vt:lpstr>A126103658K_Latest</vt:lpstr>
      <vt:lpstr>A126103662A</vt:lpstr>
      <vt:lpstr>A126103662A_Data</vt:lpstr>
      <vt:lpstr>A126103662A_Latest</vt:lpstr>
      <vt:lpstr>A126103666K</vt:lpstr>
      <vt:lpstr>A126103666K_Data</vt:lpstr>
      <vt:lpstr>A126103666K_Latest</vt:lpstr>
      <vt:lpstr>A126103670A</vt:lpstr>
      <vt:lpstr>A126103670A_Data</vt:lpstr>
      <vt:lpstr>A126103670A_Latest</vt:lpstr>
      <vt:lpstr>A126103674K</vt:lpstr>
      <vt:lpstr>A126103674K_Data</vt:lpstr>
      <vt:lpstr>A126103674K_Latest</vt:lpstr>
      <vt:lpstr>A126103678V</vt:lpstr>
      <vt:lpstr>A126103678V_Data</vt:lpstr>
      <vt:lpstr>A126103678V_Latest</vt:lpstr>
      <vt:lpstr>A126103682K</vt:lpstr>
      <vt:lpstr>A126103682K_Data</vt:lpstr>
      <vt:lpstr>A126103682K_Latest</vt:lpstr>
      <vt:lpstr>A126103686V</vt:lpstr>
      <vt:lpstr>A126103686V_Data</vt:lpstr>
      <vt:lpstr>A126103686V_Latest</vt:lpstr>
      <vt:lpstr>A126103690K</vt:lpstr>
      <vt:lpstr>A126103690K_Data</vt:lpstr>
      <vt:lpstr>A126103690K_Latest</vt:lpstr>
      <vt:lpstr>A126103694V</vt:lpstr>
      <vt:lpstr>A126103694V_Data</vt:lpstr>
      <vt:lpstr>A126103694V_Latest</vt:lpstr>
      <vt:lpstr>A126103698C</vt:lpstr>
      <vt:lpstr>A126103698C_Data</vt:lpstr>
      <vt:lpstr>A126103698C_Latest</vt:lpstr>
      <vt:lpstr>A126103702J</vt:lpstr>
      <vt:lpstr>A126103702J_Data</vt:lpstr>
      <vt:lpstr>A126103702J_Latest</vt:lpstr>
      <vt:lpstr>A126103706T</vt:lpstr>
      <vt:lpstr>A126103706T_Data</vt:lpstr>
      <vt:lpstr>A126103706T_Latest</vt:lpstr>
      <vt:lpstr>A126103710J</vt:lpstr>
      <vt:lpstr>A126103710J_Data</vt:lpstr>
      <vt:lpstr>A126103710J_Latest</vt:lpstr>
      <vt:lpstr>A126103714T</vt:lpstr>
      <vt:lpstr>A126103714T_Data</vt:lpstr>
      <vt:lpstr>A126103714T_Latest</vt:lpstr>
      <vt:lpstr>A126103718A</vt:lpstr>
      <vt:lpstr>A126103718A_Data</vt:lpstr>
      <vt:lpstr>A126103718A_Latest</vt:lpstr>
      <vt:lpstr>A126103722T</vt:lpstr>
      <vt:lpstr>A126103722T_Data</vt:lpstr>
      <vt:lpstr>A126103722T_Latest</vt:lpstr>
      <vt:lpstr>A126103726A</vt:lpstr>
      <vt:lpstr>A126103726A_Data</vt:lpstr>
      <vt:lpstr>A126103726A_Latest</vt:lpstr>
      <vt:lpstr>A126103730T</vt:lpstr>
      <vt:lpstr>A126103730T_Data</vt:lpstr>
      <vt:lpstr>A126103730T_Latest</vt:lpstr>
      <vt:lpstr>A126103734A</vt:lpstr>
      <vt:lpstr>A126103734A_Data</vt:lpstr>
      <vt:lpstr>A126103734A_Latest</vt:lpstr>
      <vt:lpstr>A126103738K</vt:lpstr>
      <vt:lpstr>A126103738K_Data</vt:lpstr>
      <vt:lpstr>A126103738K_Latest</vt:lpstr>
      <vt:lpstr>A126103742A</vt:lpstr>
      <vt:lpstr>A126103742A_Data</vt:lpstr>
      <vt:lpstr>A126103742A_Latest</vt:lpstr>
      <vt:lpstr>A126103746K</vt:lpstr>
      <vt:lpstr>A126103746K_Data</vt:lpstr>
      <vt:lpstr>A126103746K_Latest</vt:lpstr>
      <vt:lpstr>A126103750A</vt:lpstr>
      <vt:lpstr>A126103750A_Data</vt:lpstr>
      <vt:lpstr>A126103750A_Latest</vt:lpstr>
      <vt:lpstr>A126103754K</vt:lpstr>
      <vt:lpstr>A126103754K_Data</vt:lpstr>
      <vt:lpstr>A126103754K_Latest</vt:lpstr>
      <vt:lpstr>A126103758V</vt:lpstr>
      <vt:lpstr>A126103758V_Data</vt:lpstr>
      <vt:lpstr>A126103758V_Latest</vt:lpstr>
      <vt:lpstr>A126103762K</vt:lpstr>
      <vt:lpstr>A126103762K_Data</vt:lpstr>
      <vt:lpstr>A126103762K_Latest</vt:lpstr>
      <vt:lpstr>A126103766V</vt:lpstr>
      <vt:lpstr>A126103766V_Data</vt:lpstr>
      <vt:lpstr>A126103766V_Latest</vt:lpstr>
      <vt:lpstr>A126103770K</vt:lpstr>
      <vt:lpstr>A126103770K_Data</vt:lpstr>
      <vt:lpstr>A126103770K_Latest</vt:lpstr>
      <vt:lpstr>A126103774V</vt:lpstr>
      <vt:lpstr>A126103774V_Data</vt:lpstr>
      <vt:lpstr>A126103774V_Latest</vt:lpstr>
      <vt:lpstr>A126104898R</vt:lpstr>
      <vt:lpstr>A126104898R_Data</vt:lpstr>
      <vt:lpstr>A126104898R_Latest</vt:lpstr>
      <vt:lpstr>A126104902V</vt:lpstr>
      <vt:lpstr>A126104902V_Data</vt:lpstr>
      <vt:lpstr>A126104902V_Latest</vt:lpstr>
      <vt:lpstr>A126104906C</vt:lpstr>
      <vt:lpstr>A126104906C_Data</vt:lpstr>
      <vt:lpstr>A126104906C_Latest</vt:lpstr>
      <vt:lpstr>A126104910V</vt:lpstr>
      <vt:lpstr>A126104910V_Data</vt:lpstr>
      <vt:lpstr>A126104910V_Latest</vt:lpstr>
      <vt:lpstr>A126104914C</vt:lpstr>
      <vt:lpstr>A126104914C_Data</vt:lpstr>
      <vt:lpstr>A126104914C_Latest</vt:lpstr>
      <vt:lpstr>A126104918L</vt:lpstr>
      <vt:lpstr>A126104918L_Data</vt:lpstr>
      <vt:lpstr>A126104918L_Latest</vt:lpstr>
      <vt:lpstr>A126104922C</vt:lpstr>
      <vt:lpstr>A126104922C_Data</vt:lpstr>
      <vt:lpstr>A126104922C_Latest</vt:lpstr>
      <vt:lpstr>A126104926L</vt:lpstr>
      <vt:lpstr>A126104926L_Data</vt:lpstr>
      <vt:lpstr>A126104926L_Latest</vt:lpstr>
      <vt:lpstr>A126104930C</vt:lpstr>
      <vt:lpstr>A126104930C_Data</vt:lpstr>
      <vt:lpstr>A126104930C_Latest</vt:lpstr>
      <vt:lpstr>A126104934L</vt:lpstr>
      <vt:lpstr>A126104934L_Data</vt:lpstr>
      <vt:lpstr>A126104934L_Latest</vt:lpstr>
      <vt:lpstr>A126104938W</vt:lpstr>
      <vt:lpstr>A126104938W_Data</vt:lpstr>
      <vt:lpstr>A126104938W_Latest</vt:lpstr>
      <vt:lpstr>A126104942L</vt:lpstr>
      <vt:lpstr>A126104942L_Data</vt:lpstr>
      <vt:lpstr>A126104942L_Latest</vt:lpstr>
      <vt:lpstr>A126104946W</vt:lpstr>
      <vt:lpstr>A126104946W_Data</vt:lpstr>
      <vt:lpstr>A126104946W_Latest</vt:lpstr>
      <vt:lpstr>A126104950L</vt:lpstr>
      <vt:lpstr>A126104950L_Data</vt:lpstr>
      <vt:lpstr>A126104950L_Latest</vt:lpstr>
      <vt:lpstr>A126104954W</vt:lpstr>
      <vt:lpstr>A126104954W_Data</vt:lpstr>
      <vt:lpstr>A126104954W_Latest</vt:lpstr>
      <vt:lpstr>A126104958F</vt:lpstr>
      <vt:lpstr>A126104958F_Data</vt:lpstr>
      <vt:lpstr>A126104958F_Latest</vt:lpstr>
      <vt:lpstr>A126104962W</vt:lpstr>
      <vt:lpstr>A126104962W_Data</vt:lpstr>
      <vt:lpstr>A126104962W_Latest</vt:lpstr>
      <vt:lpstr>A126104966F</vt:lpstr>
      <vt:lpstr>A126104966F_Data</vt:lpstr>
      <vt:lpstr>A126104966F_Latest</vt:lpstr>
      <vt:lpstr>A126104970W</vt:lpstr>
      <vt:lpstr>A126104970W_Data</vt:lpstr>
      <vt:lpstr>A126104970W_Latest</vt:lpstr>
      <vt:lpstr>A126104974F</vt:lpstr>
      <vt:lpstr>A126104974F_Data</vt:lpstr>
      <vt:lpstr>A126104974F_Latest</vt:lpstr>
      <vt:lpstr>A126104978R</vt:lpstr>
      <vt:lpstr>A126104978R_Data</vt:lpstr>
      <vt:lpstr>A126104978R_Latest</vt:lpstr>
      <vt:lpstr>A126104982F</vt:lpstr>
      <vt:lpstr>A126104982F_Data</vt:lpstr>
      <vt:lpstr>A126104982F_Latest</vt:lpstr>
      <vt:lpstr>A126104986R</vt:lpstr>
      <vt:lpstr>A126104986R_Data</vt:lpstr>
      <vt:lpstr>A126104986R_Latest</vt:lpstr>
      <vt:lpstr>A126104990F</vt:lpstr>
      <vt:lpstr>A126104990F_Data</vt:lpstr>
      <vt:lpstr>A126104990F_Latest</vt:lpstr>
      <vt:lpstr>A126104994R</vt:lpstr>
      <vt:lpstr>A126104994R_Data</vt:lpstr>
      <vt:lpstr>A126104994R_Latest</vt:lpstr>
      <vt:lpstr>A126104998X</vt:lpstr>
      <vt:lpstr>A126104998X_Data</vt:lpstr>
      <vt:lpstr>A126104998X_Latest</vt:lpstr>
      <vt:lpstr>A126105002F</vt:lpstr>
      <vt:lpstr>A126105002F_Data</vt:lpstr>
      <vt:lpstr>A126105002F_Latest</vt:lpstr>
      <vt:lpstr>A126105006R</vt:lpstr>
      <vt:lpstr>A126105006R_Data</vt:lpstr>
      <vt:lpstr>A126105006R_Latest</vt:lpstr>
      <vt:lpstr>A126105010F</vt:lpstr>
      <vt:lpstr>A126105010F_Data</vt:lpstr>
      <vt:lpstr>A126105010F_Latest</vt:lpstr>
      <vt:lpstr>A126105014R</vt:lpstr>
      <vt:lpstr>A126105014R_Data</vt:lpstr>
      <vt:lpstr>A126105014R_Latest</vt:lpstr>
      <vt:lpstr>A126105018X</vt:lpstr>
      <vt:lpstr>A126105018X_Data</vt:lpstr>
      <vt:lpstr>A126105018X_Latest</vt:lpstr>
      <vt:lpstr>A126105022R</vt:lpstr>
      <vt:lpstr>A126105022R_Data</vt:lpstr>
      <vt:lpstr>A126105022R_Latest</vt:lpstr>
      <vt:lpstr>A126105026X</vt:lpstr>
      <vt:lpstr>A126105026X_Data</vt:lpstr>
      <vt:lpstr>A126105026X_Latest</vt:lpstr>
      <vt:lpstr>A126105030R</vt:lpstr>
      <vt:lpstr>A126105030R_Data</vt:lpstr>
      <vt:lpstr>A126105030R_Latest</vt:lpstr>
      <vt:lpstr>A126105034X</vt:lpstr>
      <vt:lpstr>A126105034X_Data</vt:lpstr>
      <vt:lpstr>A126105034X_Latest</vt:lpstr>
      <vt:lpstr>A126106158V</vt:lpstr>
      <vt:lpstr>A126106158V_Data</vt:lpstr>
      <vt:lpstr>A126106158V_Latest</vt:lpstr>
      <vt:lpstr>A126106162K</vt:lpstr>
      <vt:lpstr>A126106162K_Data</vt:lpstr>
      <vt:lpstr>A126106162K_Latest</vt:lpstr>
      <vt:lpstr>A126106166V</vt:lpstr>
      <vt:lpstr>A126106166V_Data</vt:lpstr>
      <vt:lpstr>A126106166V_Latest</vt:lpstr>
      <vt:lpstr>A126106170K</vt:lpstr>
      <vt:lpstr>A126106170K_Data</vt:lpstr>
      <vt:lpstr>A126106170K_Latest</vt:lpstr>
      <vt:lpstr>A126106174V</vt:lpstr>
      <vt:lpstr>A126106174V_Data</vt:lpstr>
      <vt:lpstr>A126106174V_Latest</vt:lpstr>
      <vt:lpstr>A126106178C</vt:lpstr>
      <vt:lpstr>A126106178C_Data</vt:lpstr>
      <vt:lpstr>A126106178C_Latest</vt:lpstr>
      <vt:lpstr>A126106182V</vt:lpstr>
      <vt:lpstr>A126106182V_Data</vt:lpstr>
      <vt:lpstr>A126106182V_Latest</vt:lpstr>
      <vt:lpstr>A126106186C</vt:lpstr>
      <vt:lpstr>A126106186C_Data</vt:lpstr>
      <vt:lpstr>A126106186C_Latest</vt:lpstr>
      <vt:lpstr>A126106190V</vt:lpstr>
      <vt:lpstr>A126106190V_Data</vt:lpstr>
      <vt:lpstr>A126106190V_Latest</vt:lpstr>
      <vt:lpstr>A126106194C</vt:lpstr>
      <vt:lpstr>A126106194C_Data</vt:lpstr>
      <vt:lpstr>A126106194C_Latest</vt:lpstr>
      <vt:lpstr>A126106198L</vt:lpstr>
      <vt:lpstr>A126106198L_Data</vt:lpstr>
      <vt:lpstr>A126106198L_Latest</vt:lpstr>
      <vt:lpstr>A126106202T</vt:lpstr>
      <vt:lpstr>A126106202T_Data</vt:lpstr>
      <vt:lpstr>A126106202T_Latest</vt:lpstr>
      <vt:lpstr>A126106206A</vt:lpstr>
      <vt:lpstr>A126106206A_Data</vt:lpstr>
      <vt:lpstr>A126106206A_Latest</vt:lpstr>
      <vt:lpstr>A126106210T</vt:lpstr>
      <vt:lpstr>A126106210T_Data</vt:lpstr>
      <vt:lpstr>A126106210T_Latest</vt:lpstr>
      <vt:lpstr>A126106214A</vt:lpstr>
      <vt:lpstr>A126106214A_Data</vt:lpstr>
      <vt:lpstr>A126106214A_Latest</vt:lpstr>
      <vt:lpstr>A126106218K</vt:lpstr>
      <vt:lpstr>A126106218K_Data</vt:lpstr>
      <vt:lpstr>A126106218K_Latest</vt:lpstr>
      <vt:lpstr>A126106222A</vt:lpstr>
      <vt:lpstr>A126106222A_Data</vt:lpstr>
      <vt:lpstr>A126106222A_Latest</vt:lpstr>
      <vt:lpstr>A126106226K</vt:lpstr>
      <vt:lpstr>A126106226K_Data</vt:lpstr>
      <vt:lpstr>A126106226K_Latest</vt:lpstr>
      <vt:lpstr>A126106230A</vt:lpstr>
      <vt:lpstr>A126106230A_Data</vt:lpstr>
      <vt:lpstr>A126106230A_Latest</vt:lpstr>
      <vt:lpstr>A126106234K</vt:lpstr>
      <vt:lpstr>A126106234K_Data</vt:lpstr>
      <vt:lpstr>A126106234K_Latest</vt:lpstr>
      <vt:lpstr>A126106238V</vt:lpstr>
      <vt:lpstr>A126106238V_Data</vt:lpstr>
      <vt:lpstr>A126106238V_Latest</vt:lpstr>
      <vt:lpstr>A126106242K</vt:lpstr>
      <vt:lpstr>A126106242K_Data</vt:lpstr>
      <vt:lpstr>A126106242K_Latest</vt:lpstr>
      <vt:lpstr>A126106246V</vt:lpstr>
      <vt:lpstr>A126106246V_Data</vt:lpstr>
      <vt:lpstr>A126106246V_Latest</vt:lpstr>
      <vt:lpstr>A126106250K</vt:lpstr>
      <vt:lpstr>A126106250K_Data</vt:lpstr>
      <vt:lpstr>A126106250K_Latest</vt:lpstr>
      <vt:lpstr>A126106254V</vt:lpstr>
      <vt:lpstr>A126106254V_Data</vt:lpstr>
      <vt:lpstr>A126106254V_Latest</vt:lpstr>
      <vt:lpstr>A126106258C</vt:lpstr>
      <vt:lpstr>A126106258C_Data</vt:lpstr>
      <vt:lpstr>A126106258C_Latest</vt:lpstr>
      <vt:lpstr>A126106262V</vt:lpstr>
      <vt:lpstr>A126106262V_Data</vt:lpstr>
      <vt:lpstr>A126106262V_Latest</vt:lpstr>
      <vt:lpstr>A126106266C</vt:lpstr>
      <vt:lpstr>A126106266C_Data</vt:lpstr>
      <vt:lpstr>A126106266C_Latest</vt:lpstr>
      <vt:lpstr>A126106270V</vt:lpstr>
      <vt:lpstr>A126106270V_Data</vt:lpstr>
      <vt:lpstr>A126106270V_Latest</vt:lpstr>
      <vt:lpstr>A126106274C</vt:lpstr>
      <vt:lpstr>A126106274C_Data</vt:lpstr>
      <vt:lpstr>A126106274C_Latest</vt:lpstr>
      <vt:lpstr>A126106278L</vt:lpstr>
      <vt:lpstr>A126106278L_Data</vt:lpstr>
      <vt:lpstr>A126106278L_Latest</vt:lpstr>
      <vt:lpstr>A126106282C</vt:lpstr>
      <vt:lpstr>A126106282C_Data</vt:lpstr>
      <vt:lpstr>A126106282C_Latest</vt:lpstr>
      <vt:lpstr>A126106286L</vt:lpstr>
      <vt:lpstr>A126106286L_Data</vt:lpstr>
      <vt:lpstr>A126106286L_Latest</vt:lpstr>
      <vt:lpstr>A126106290C</vt:lpstr>
      <vt:lpstr>A126106290C_Data</vt:lpstr>
      <vt:lpstr>A126106290C_Latest</vt:lpstr>
      <vt:lpstr>A126106294L</vt:lpstr>
      <vt:lpstr>A126106294L_Data</vt:lpstr>
      <vt:lpstr>A126106294L_Latest</vt:lpstr>
      <vt:lpstr>A126107418W</vt:lpstr>
      <vt:lpstr>A126107418W_Data</vt:lpstr>
      <vt:lpstr>A126107418W_Latest</vt:lpstr>
      <vt:lpstr>A126107422L</vt:lpstr>
      <vt:lpstr>A126107422L_Data</vt:lpstr>
      <vt:lpstr>A126107422L_Latest</vt:lpstr>
      <vt:lpstr>A126107426W</vt:lpstr>
      <vt:lpstr>A126107426W_Data</vt:lpstr>
      <vt:lpstr>A126107426W_Latest</vt:lpstr>
      <vt:lpstr>A126107430L</vt:lpstr>
      <vt:lpstr>A126107430L_Data</vt:lpstr>
      <vt:lpstr>A126107430L_Latest</vt:lpstr>
      <vt:lpstr>A126107434W</vt:lpstr>
      <vt:lpstr>A126107434W_Data</vt:lpstr>
      <vt:lpstr>A126107434W_Latest</vt:lpstr>
      <vt:lpstr>A126107438F</vt:lpstr>
      <vt:lpstr>A126107438F_Data</vt:lpstr>
      <vt:lpstr>A126107438F_Latest</vt:lpstr>
      <vt:lpstr>A126107442W</vt:lpstr>
      <vt:lpstr>A126107442W_Data</vt:lpstr>
      <vt:lpstr>A126107442W_Latest</vt:lpstr>
      <vt:lpstr>A126107446F</vt:lpstr>
      <vt:lpstr>A126107446F_Data</vt:lpstr>
      <vt:lpstr>A126107446F_Latest</vt:lpstr>
      <vt:lpstr>A126107450W</vt:lpstr>
      <vt:lpstr>A126107450W_Data</vt:lpstr>
      <vt:lpstr>A126107450W_Latest</vt:lpstr>
      <vt:lpstr>A126107454F</vt:lpstr>
      <vt:lpstr>A126107454F_Data</vt:lpstr>
      <vt:lpstr>A126107454F_Latest</vt:lpstr>
      <vt:lpstr>A126107458R</vt:lpstr>
      <vt:lpstr>A126107458R_Data</vt:lpstr>
      <vt:lpstr>A126107458R_Latest</vt:lpstr>
      <vt:lpstr>A126107462F</vt:lpstr>
      <vt:lpstr>A126107462F_Data</vt:lpstr>
      <vt:lpstr>A126107462F_Latest</vt:lpstr>
      <vt:lpstr>A126107466R</vt:lpstr>
      <vt:lpstr>A126107466R_Data</vt:lpstr>
      <vt:lpstr>A126107466R_Latest</vt:lpstr>
      <vt:lpstr>A126107470F</vt:lpstr>
      <vt:lpstr>A126107470F_Data</vt:lpstr>
      <vt:lpstr>A126107470F_Latest</vt:lpstr>
      <vt:lpstr>A126107474R</vt:lpstr>
      <vt:lpstr>A126107474R_Data</vt:lpstr>
      <vt:lpstr>A126107474R_Latest</vt:lpstr>
      <vt:lpstr>A126107478X</vt:lpstr>
      <vt:lpstr>A126107478X_Data</vt:lpstr>
      <vt:lpstr>A126107478X_Latest</vt:lpstr>
      <vt:lpstr>A126107482R</vt:lpstr>
      <vt:lpstr>A126107482R_Data</vt:lpstr>
      <vt:lpstr>A126107482R_Latest</vt:lpstr>
      <vt:lpstr>A126107486X</vt:lpstr>
      <vt:lpstr>A126107486X_Data</vt:lpstr>
      <vt:lpstr>A126107486X_Latest</vt:lpstr>
      <vt:lpstr>A126107490R</vt:lpstr>
      <vt:lpstr>A126107490R_Data</vt:lpstr>
      <vt:lpstr>A126107490R_Latest</vt:lpstr>
      <vt:lpstr>A126107494X</vt:lpstr>
      <vt:lpstr>A126107494X_Data</vt:lpstr>
      <vt:lpstr>A126107494X_Latest</vt:lpstr>
      <vt:lpstr>A126107498J</vt:lpstr>
      <vt:lpstr>A126107498J_Data</vt:lpstr>
      <vt:lpstr>A126107498J_Latest</vt:lpstr>
      <vt:lpstr>A126107502L</vt:lpstr>
      <vt:lpstr>A126107502L_Data</vt:lpstr>
      <vt:lpstr>A126107502L_Latest</vt:lpstr>
      <vt:lpstr>A126107506W</vt:lpstr>
      <vt:lpstr>A126107506W_Data</vt:lpstr>
      <vt:lpstr>A126107506W_Latest</vt:lpstr>
      <vt:lpstr>A126107510L</vt:lpstr>
      <vt:lpstr>A126107510L_Data</vt:lpstr>
      <vt:lpstr>A126107510L_Latest</vt:lpstr>
      <vt:lpstr>A126107514W</vt:lpstr>
      <vt:lpstr>A126107514W_Data</vt:lpstr>
      <vt:lpstr>A126107514W_Latest</vt:lpstr>
      <vt:lpstr>A126107518F</vt:lpstr>
      <vt:lpstr>A126107518F_Data</vt:lpstr>
      <vt:lpstr>A126107518F_Latest</vt:lpstr>
      <vt:lpstr>A126107522W</vt:lpstr>
      <vt:lpstr>A126107522W_Data</vt:lpstr>
      <vt:lpstr>A126107522W_Latest</vt:lpstr>
      <vt:lpstr>A126107526F</vt:lpstr>
      <vt:lpstr>A126107526F_Data</vt:lpstr>
      <vt:lpstr>A126107526F_Latest</vt:lpstr>
      <vt:lpstr>A126107530W</vt:lpstr>
      <vt:lpstr>A126107530W_Data</vt:lpstr>
      <vt:lpstr>A126107530W_Latest</vt:lpstr>
      <vt:lpstr>A126107534F</vt:lpstr>
      <vt:lpstr>A126107534F_Data</vt:lpstr>
      <vt:lpstr>A126107534F_Latest</vt:lpstr>
      <vt:lpstr>A126107538R</vt:lpstr>
      <vt:lpstr>A126107538R_Data</vt:lpstr>
      <vt:lpstr>A126107538R_Latest</vt:lpstr>
      <vt:lpstr>A126107542F</vt:lpstr>
      <vt:lpstr>A126107542F_Data</vt:lpstr>
      <vt:lpstr>A126107542F_Latest</vt:lpstr>
      <vt:lpstr>A126107546R</vt:lpstr>
      <vt:lpstr>A126107546R_Data</vt:lpstr>
      <vt:lpstr>A126107546R_Latest</vt:lpstr>
      <vt:lpstr>A126107550F</vt:lpstr>
      <vt:lpstr>A126107550F_Data</vt:lpstr>
      <vt:lpstr>A126107550F_Latest</vt:lpstr>
      <vt:lpstr>A126107554R</vt:lpstr>
      <vt:lpstr>A126107554R_Data</vt:lpstr>
      <vt:lpstr>A126107554R_Latest</vt:lpstr>
      <vt:lpstr>A126108678K</vt:lpstr>
      <vt:lpstr>A126108678K_Data</vt:lpstr>
      <vt:lpstr>A126108678K_Latest</vt:lpstr>
      <vt:lpstr>A126108682A</vt:lpstr>
      <vt:lpstr>A126108682A_Data</vt:lpstr>
      <vt:lpstr>A126108682A_Latest</vt:lpstr>
      <vt:lpstr>A126108686K</vt:lpstr>
      <vt:lpstr>A126108686K_Data</vt:lpstr>
      <vt:lpstr>A126108686K_Latest</vt:lpstr>
      <vt:lpstr>A126108690A</vt:lpstr>
      <vt:lpstr>A126108690A_Data</vt:lpstr>
      <vt:lpstr>A126108690A_Latest</vt:lpstr>
      <vt:lpstr>A126108694K</vt:lpstr>
      <vt:lpstr>A126108694K_Data</vt:lpstr>
      <vt:lpstr>A126108694K_Latest</vt:lpstr>
      <vt:lpstr>A126108698V</vt:lpstr>
      <vt:lpstr>A126108698V_Data</vt:lpstr>
      <vt:lpstr>A126108698V_Latest</vt:lpstr>
      <vt:lpstr>A126108702X</vt:lpstr>
      <vt:lpstr>A126108702X_Data</vt:lpstr>
      <vt:lpstr>A126108702X_Latest</vt:lpstr>
      <vt:lpstr>A126108706J</vt:lpstr>
      <vt:lpstr>A126108706J_Data</vt:lpstr>
      <vt:lpstr>A126108706J_Latest</vt:lpstr>
      <vt:lpstr>A126108710X</vt:lpstr>
      <vt:lpstr>A126108710X_Data</vt:lpstr>
      <vt:lpstr>A126108710X_Latest</vt:lpstr>
      <vt:lpstr>A126108714J</vt:lpstr>
      <vt:lpstr>A126108714J_Data</vt:lpstr>
      <vt:lpstr>A126108714J_Latest</vt:lpstr>
      <vt:lpstr>A126108718T</vt:lpstr>
      <vt:lpstr>A126108718T_Data</vt:lpstr>
      <vt:lpstr>A126108718T_Latest</vt:lpstr>
      <vt:lpstr>A126108722J</vt:lpstr>
      <vt:lpstr>A126108722J_Data</vt:lpstr>
      <vt:lpstr>A126108722J_Latest</vt:lpstr>
      <vt:lpstr>A126108726T</vt:lpstr>
      <vt:lpstr>A126108726T_Data</vt:lpstr>
      <vt:lpstr>A126108726T_Latest</vt:lpstr>
      <vt:lpstr>A126108730J</vt:lpstr>
      <vt:lpstr>A126108730J_Data</vt:lpstr>
      <vt:lpstr>A126108730J_Latest</vt:lpstr>
      <vt:lpstr>A126108734T</vt:lpstr>
      <vt:lpstr>A126108734T_Data</vt:lpstr>
      <vt:lpstr>A126108734T_Latest</vt:lpstr>
      <vt:lpstr>A126108738A</vt:lpstr>
      <vt:lpstr>A126108738A_Data</vt:lpstr>
      <vt:lpstr>A126108738A_Latest</vt:lpstr>
      <vt:lpstr>A126108742T</vt:lpstr>
      <vt:lpstr>A126108742T_Data</vt:lpstr>
      <vt:lpstr>A126108742T_Latest</vt:lpstr>
      <vt:lpstr>A126108746A</vt:lpstr>
      <vt:lpstr>A126108746A_Data</vt:lpstr>
      <vt:lpstr>A126108746A_Latest</vt:lpstr>
      <vt:lpstr>A126108750T</vt:lpstr>
      <vt:lpstr>A126108750T_Data</vt:lpstr>
      <vt:lpstr>A126108750T_Latest</vt:lpstr>
      <vt:lpstr>A126108754A</vt:lpstr>
      <vt:lpstr>A126108754A_Data</vt:lpstr>
      <vt:lpstr>A126108754A_Latest</vt:lpstr>
      <vt:lpstr>A126108758K</vt:lpstr>
      <vt:lpstr>A126108758K_Data</vt:lpstr>
      <vt:lpstr>A126108758K_Latest</vt:lpstr>
      <vt:lpstr>A126108762A</vt:lpstr>
      <vt:lpstr>A126108762A_Data</vt:lpstr>
      <vt:lpstr>A126108762A_Latest</vt:lpstr>
      <vt:lpstr>A126108766K</vt:lpstr>
      <vt:lpstr>A126108766K_Data</vt:lpstr>
      <vt:lpstr>A126108766K_Latest</vt:lpstr>
      <vt:lpstr>A126108770A</vt:lpstr>
      <vt:lpstr>A126108770A_Data</vt:lpstr>
      <vt:lpstr>A126108770A_Latest</vt:lpstr>
      <vt:lpstr>A126108774K</vt:lpstr>
      <vt:lpstr>A126108774K_Data</vt:lpstr>
      <vt:lpstr>A126108774K_Latest</vt:lpstr>
      <vt:lpstr>A126108778V</vt:lpstr>
      <vt:lpstr>A126108778V_Data</vt:lpstr>
      <vt:lpstr>A126108778V_Latest</vt:lpstr>
      <vt:lpstr>A126108782K</vt:lpstr>
      <vt:lpstr>A126108782K_Data</vt:lpstr>
      <vt:lpstr>A126108782K_Latest</vt:lpstr>
      <vt:lpstr>A126108786V</vt:lpstr>
      <vt:lpstr>A126108786V_Data</vt:lpstr>
      <vt:lpstr>A126108786V_Latest</vt:lpstr>
      <vt:lpstr>A126108790K</vt:lpstr>
      <vt:lpstr>A126108790K_Data</vt:lpstr>
      <vt:lpstr>A126108790K_Latest</vt:lpstr>
      <vt:lpstr>A126108794V</vt:lpstr>
      <vt:lpstr>A126108794V_Data</vt:lpstr>
      <vt:lpstr>A126108794V_Latest</vt:lpstr>
      <vt:lpstr>A126108798C</vt:lpstr>
      <vt:lpstr>A126108798C_Data</vt:lpstr>
      <vt:lpstr>A126108798C_Latest</vt:lpstr>
      <vt:lpstr>A126108802J</vt:lpstr>
      <vt:lpstr>A126108802J_Data</vt:lpstr>
      <vt:lpstr>A126108802J_Latest</vt:lpstr>
      <vt:lpstr>A126108806T</vt:lpstr>
      <vt:lpstr>A126108806T_Data</vt:lpstr>
      <vt:lpstr>A126108806T_Latest</vt:lpstr>
      <vt:lpstr>A126108810J</vt:lpstr>
      <vt:lpstr>A126108810J_Data</vt:lpstr>
      <vt:lpstr>A126108810J_Latest</vt:lpstr>
      <vt:lpstr>A126108814T</vt:lpstr>
      <vt:lpstr>A126108814T_Data</vt:lpstr>
      <vt:lpstr>A126108814T_Latest</vt:lpstr>
      <vt:lpstr>A126109938L</vt:lpstr>
      <vt:lpstr>A126109938L_Data</vt:lpstr>
      <vt:lpstr>A126109938L_Latest</vt:lpstr>
      <vt:lpstr>A126109942C</vt:lpstr>
      <vt:lpstr>A126109942C_Data</vt:lpstr>
      <vt:lpstr>A126109942C_Latest</vt:lpstr>
      <vt:lpstr>A126109946L</vt:lpstr>
      <vt:lpstr>A126109946L_Data</vt:lpstr>
      <vt:lpstr>A126109946L_Latest</vt:lpstr>
      <vt:lpstr>A126109950C</vt:lpstr>
      <vt:lpstr>A126109950C_Data</vt:lpstr>
      <vt:lpstr>A126109950C_Latest</vt:lpstr>
      <vt:lpstr>A126109954L</vt:lpstr>
      <vt:lpstr>A126109954L_Data</vt:lpstr>
      <vt:lpstr>A126109954L_Latest</vt:lpstr>
      <vt:lpstr>A126109958W</vt:lpstr>
      <vt:lpstr>A126109958W_Data</vt:lpstr>
      <vt:lpstr>A126109958W_Latest</vt:lpstr>
      <vt:lpstr>A126109962L</vt:lpstr>
      <vt:lpstr>A126109962L_Data</vt:lpstr>
      <vt:lpstr>A126109962L_Latest</vt:lpstr>
      <vt:lpstr>A126109966W</vt:lpstr>
      <vt:lpstr>A126109966W_Data</vt:lpstr>
      <vt:lpstr>A126109966W_Latest</vt:lpstr>
      <vt:lpstr>A126109970L</vt:lpstr>
      <vt:lpstr>A126109970L_Data</vt:lpstr>
      <vt:lpstr>A126109970L_Latest</vt:lpstr>
      <vt:lpstr>A126109974W</vt:lpstr>
      <vt:lpstr>A126109974W_Data</vt:lpstr>
      <vt:lpstr>A126109974W_Latest</vt:lpstr>
      <vt:lpstr>A126109978F</vt:lpstr>
      <vt:lpstr>A126109978F_Data</vt:lpstr>
      <vt:lpstr>A126109978F_Latest</vt:lpstr>
      <vt:lpstr>A126109982W</vt:lpstr>
      <vt:lpstr>A126109982W_Data</vt:lpstr>
      <vt:lpstr>A126109982W_Latest</vt:lpstr>
      <vt:lpstr>A126109986F</vt:lpstr>
      <vt:lpstr>A126109986F_Data</vt:lpstr>
      <vt:lpstr>A126109986F_Latest</vt:lpstr>
      <vt:lpstr>A126109990W</vt:lpstr>
      <vt:lpstr>A126109990W_Data</vt:lpstr>
      <vt:lpstr>A126109990W_Latest</vt:lpstr>
      <vt:lpstr>A126109994F</vt:lpstr>
      <vt:lpstr>A126109994F_Data</vt:lpstr>
      <vt:lpstr>A126109994F_Latest</vt:lpstr>
      <vt:lpstr>A126109998R</vt:lpstr>
      <vt:lpstr>A126109998R_Data</vt:lpstr>
      <vt:lpstr>A126109998R_Latest</vt:lpstr>
      <vt:lpstr>A126110002A</vt:lpstr>
      <vt:lpstr>A126110002A_Data</vt:lpstr>
      <vt:lpstr>A126110002A_Latest</vt:lpstr>
      <vt:lpstr>A126110006K</vt:lpstr>
      <vt:lpstr>A126110006K_Data</vt:lpstr>
      <vt:lpstr>A126110006K_Latest</vt:lpstr>
      <vt:lpstr>A126110010A</vt:lpstr>
      <vt:lpstr>A126110010A_Data</vt:lpstr>
      <vt:lpstr>A126110010A_Latest</vt:lpstr>
      <vt:lpstr>A126110014K</vt:lpstr>
      <vt:lpstr>A126110014K_Data</vt:lpstr>
      <vt:lpstr>A126110014K_Latest</vt:lpstr>
      <vt:lpstr>A126110018V</vt:lpstr>
      <vt:lpstr>A126110018V_Data</vt:lpstr>
      <vt:lpstr>A126110018V_Latest</vt:lpstr>
      <vt:lpstr>A126110022K</vt:lpstr>
      <vt:lpstr>A126110022K_Data</vt:lpstr>
      <vt:lpstr>A126110022K_Latest</vt:lpstr>
      <vt:lpstr>A126110026V</vt:lpstr>
      <vt:lpstr>A126110026V_Data</vt:lpstr>
      <vt:lpstr>A126110026V_Latest</vt:lpstr>
      <vt:lpstr>A126110030K</vt:lpstr>
      <vt:lpstr>A126110030K_Data</vt:lpstr>
      <vt:lpstr>A126110030K_Latest</vt:lpstr>
      <vt:lpstr>A126110034V</vt:lpstr>
      <vt:lpstr>A126110034V_Data</vt:lpstr>
      <vt:lpstr>A126110034V_Latest</vt:lpstr>
      <vt:lpstr>A126110038C</vt:lpstr>
      <vt:lpstr>A126110038C_Data</vt:lpstr>
      <vt:lpstr>A126110038C_Latest</vt:lpstr>
      <vt:lpstr>A126110042V</vt:lpstr>
      <vt:lpstr>A126110042V_Data</vt:lpstr>
      <vt:lpstr>A126110042V_Latest</vt:lpstr>
      <vt:lpstr>A126110046C</vt:lpstr>
      <vt:lpstr>A126110046C_Data</vt:lpstr>
      <vt:lpstr>A126110046C_Latest</vt:lpstr>
      <vt:lpstr>A126110050V</vt:lpstr>
      <vt:lpstr>A126110050V_Data</vt:lpstr>
      <vt:lpstr>A126110050V_Latest</vt:lpstr>
      <vt:lpstr>A126110054C</vt:lpstr>
      <vt:lpstr>A126110054C_Data</vt:lpstr>
      <vt:lpstr>A126110054C_Latest</vt:lpstr>
      <vt:lpstr>A126110058L</vt:lpstr>
      <vt:lpstr>A126110058L_Data</vt:lpstr>
      <vt:lpstr>A126110058L_Latest</vt:lpstr>
      <vt:lpstr>A126110062C</vt:lpstr>
      <vt:lpstr>A126110062C_Data</vt:lpstr>
      <vt:lpstr>A126110062C_Latest</vt:lpstr>
      <vt:lpstr>A126110066L</vt:lpstr>
      <vt:lpstr>A126110066L_Data</vt:lpstr>
      <vt:lpstr>A126110066L_Latest</vt:lpstr>
      <vt:lpstr>A126110070C</vt:lpstr>
      <vt:lpstr>A126110070C_Data</vt:lpstr>
      <vt:lpstr>A126110070C_Latest</vt:lpstr>
      <vt:lpstr>A126110074L</vt:lpstr>
      <vt:lpstr>A126110074L_Data</vt:lpstr>
      <vt:lpstr>A126110074L_Latest</vt:lpstr>
      <vt:lpstr>A126110078W</vt:lpstr>
      <vt:lpstr>A126110078W_Data</vt:lpstr>
      <vt:lpstr>A126110078W_Latest</vt:lpstr>
      <vt:lpstr>A126110082L</vt:lpstr>
      <vt:lpstr>A126110082L_Data</vt:lpstr>
      <vt:lpstr>A126110082L_Latest</vt:lpstr>
      <vt:lpstr>A126110086W</vt:lpstr>
      <vt:lpstr>A126110086W_Data</vt:lpstr>
      <vt:lpstr>A126110086W_Latest</vt:lpstr>
      <vt:lpstr>A126110090L</vt:lpstr>
      <vt:lpstr>A126110090L_Data</vt:lpstr>
      <vt:lpstr>A126110090L_Latest</vt:lpstr>
      <vt:lpstr>A126110094W</vt:lpstr>
      <vt:lpstr>A126110094W_Data</vt:lpstr>
      <vt:lpstr>A126110094W_Latest</vt:lpstr>
      <vt:lpstr>A126110098F</vt:lpstr>
      <vt:lpstr>A126110098F_Data</vt:lpstr>
      <vt:lpstr>A126110098F_Latest</vt:lpstr>
      <vt:lpstr>A126110102K</vt:lpstr>
      <vt:lpstr>A126110102K_Data</vt:lpstr>
      <vt:lpstr>A126110102K_Latest</vt:lpstr>
      <vt:lpstr>A126110106V</vt:lpstr>
      <vt:lpstr>A126110106V_Data</vt:lpstr>
      <vt:lpstr>A126110106V_Latest</vt:lpstr>
      <vt:lpstr>A126110110K</vt:lpstr>
      <vt:lpstr>A126110110K_Data</vt:lpstr>
      <vt:lpstr>A126110110K_Latest</vt:lpstr>
      <vt:lpstr>A126110114V</vt:lpstr>
      <vt:lpstr>A126110114V_Data</vt:lpstr>
      <vt:lpstr>A126110114V_Latest</vt:lpstr>
      <vt:lpstr>A126110118C</vt:lpstr>
      <vt:lpstr>A126110118C_Data</vt:lpstr>
      <vt:lpstr>A126110118C_Latest</vt:lpstr>
      <vt:lpstr>A126110122V</vt:lpstr>
      <vt:lpstr>A126110122V_Data</vt:lpstr>
      <vt:lpstr>A126110122V_Latest</vt:lpstr>
      <vt:lpstr>A126110126C</vt:lpstr>
      <vt:lpstr>A126110126C_Data</vt:lpstr>
      <vt:lpstr>A126110126C_Latest</vt:lpstr>
      <vt:lpstr>A126110130V</vt:lpstr>
      <vt:lpstr>A126110130V_Data</vt:lpstr>
      <vt:lpstr>A126110130V_Latest</vt:lpstr>
      <vt:lpstr>A126110134C</vt:lpstr>
      <vt:lpstr>A126110134C_Data</vt:lpstr>
      <vt:lpstr>A126110134C_Latest</vt:lpstr>
      <vt:lpstr>A126110138L</vt:lpstr>
      <vt:lpstr>A126110138L_Data</vt:lpstr>
      <vt:lpstr>A126110138L_Latest</vt:lpstr>
      <vt:lpstr>A126110142C</vt:lpstr>
      <vt:lpstr>A126110142C_Data</vt:lpstr>
      <vt:lpstr>A126110142C_Latest</vt:lpstr>
      <vt:lpstr>A126110146L</vt:lpstr>
      <vt:lpstr>A126110146L_Data</vt:lpstr>
      <vt:lpstr>A126110146L_Latest</vt:lpstr>
      <vt:lpstr>A126110150C</vt:lpstr>
      <vt:lpstr>A126110150C_Data</vt:lpstr>
      <vt:lpstr>A126110150C_Latest</vt:lpstr>
      <vt:lpstr>A126110154L</vt:lpstr>
      <vt:lpstr>A126110154L_Data</vt:lpstr>
      <vt:lpstr>A126110154L_Latest</vt:lpstr>
      <vt:lpstr>A126110158W</vt:lpstr>
      <vt:lpstr>A126110158W_Data</vt:lpstr>
      <vt:lpstr>A126110158W_Latest</vt:lpstr>
      <vt:lpstr>A126110162L</vt:lpstr>
      <vt:lpstr>A126110162L_Data</vt:lpstr>
      <vt:lpstr>A126110162L_Latest</vt:lpstr>
      <vt:lpstr>A126110166W</vt:lpstr>
      <vt:lpstr>A126110166W_Data</vt:lpstr>
      <vt:lpstr>A126110166W_Latest</vt:lpstr>
      <vt:lpstr>A126110170L</vt:lpstr>
      <vt:lpstr>A126110170L_Data</vt:lpstr>
      <vt:lpstr>A126110170L_Latest</vt:lpstr>
      <vt:lpstr>A126110174W</vt:lpstr>
      <vt:lpstr>A126110174W_Data</vt:lpstr>
      <vt:lpstr>A126110174W_Latest</vt:lpstr>
      <vt:lpstr>A126110178F</vt:lpstr>
      <vt:lpstr>A126110178F_Data</vt:lpstr>
      <vt:lpstr>A126110178F_Latest</vt:lpstr>
      <vt:lpstr>A126110182W</vt:lpstr>
      <vt:lpstr>A126110182W_Data</vt:lpstr>
      <vt:lpstr>A126110182W_Latest</vt:lpstr>
      <vt:lpstr>A126110186F</vt:lpstr>
      <vt:lpstr>A126110186F_Data</vt:lpstr>
      <vt:lpstr>A126110186F_Latest</vt:lpstr>
      <vt:lpstr>A126110190W</vt:lpstr>
      <vt:lpstr>A126110190W_Data</vt:lpstr>
      <vt:lpstr>A126110190W_Latest</vt:lpstr>
      <vt:lpstr>A126110194F</vt:lpstr>
      <vt:lpstr>A126110194F_Data</vt:lpstr>
      <vt:lpstr>A126110194F_Latest</vt:lpstr>
      <vt:lpstr>A126110198R</vt:lpstr>
      <vt:lpstr>A126110198R_Data</vt:lpstr>
      <vt:lpstr>A126110198R_Latest</vt:lpstr>
      <vt:lpstr>A126110202V</vt:lpstr>
      <vt:lpstr>A126110202V_Data</vt:lpstr>
      <vt:lpstr>A126110202V_Latest</vt:lpstr>
      <vt:lpstr>A126110206C</vt:lpstr>
      <vt:lpstr>A126110206C_Data</vt:lpstr>
      <vt:lpstr>A126110206C_Latest</vt:lpstr>
      <vt:lpstr>A126110210V</vt:lpstr>
      <vt:lpstr>A126110210V_Data</vt:lpstr>
      <vt:lpstr>A126110210V_Latest</vt:lpstr>
      <vt:lpstr>A126110214C</vt:lpstr>
      <vt:lpstr>A126110214C_Data</vt:lpstr>
      <vt:lpstr>A126110214C_Latest</vt:lpstr>
      <vt:lpstr>A126110218L</vt:lpstr>
      <vt:lpstr>A126110218L_Data</vt:lpstr>
      <vt:lpstr>A126110218L_Latest</vt:lpstr>
      <vt:lpstr>A126110222C</vt:lpstr>
      <vt:lpstr>A126110222C_Data</vt:lpstr>
      <vt:lpstr>A126110222C_Latest</vt:lpstr>
      <vt:lpstr>A126110226L</vt:lpstr>
      <vt:lpstr>A126110226L_Data</vt:lpstr>
      <vt:lpstr>A126110226L_Latest</vt:lpstr>
      <vt:lpstr>A126110230C</vt:lpstr>
      <vt:lpstr>A126110230C_Data</vt:lpstr>
      <vt:lpstr>A126110230C_Latest</vt:lpstr>
      <vt:lpstr>A126110234L</vt:lpstr>
      <vt:lpstr>A126110234L_Data</vt:lpstr>
      <vt:lpstr>A126110234L_Latest</vt:lpstr>
      <vt:lpstr>A126110238W</vt:lpstr>
      <vt:lpstr>A126110238W_Data</vt:lpstr>
      <vt:lpstr>A126110238W_Latest</vt:lpstr>
      <vt:lpstr>A126110242L</vt:lpstr>
      <vt:lpstr>A126110242L_Data</vt:lpstr>
      <vt:lpstr>A126110242L_Latest</vt:lpstr>
      <vt:lpstr>A126110246W</vt:lpstr>
      <vt:lpstr>A126110246W_Data</vt:lpstr>
      <vt:lpstr>A126110246W_Latest</vt:lpstr>
      <vt:lpstr>A126110250L</vt:lpstr>
      <vt:lpstr>A126110250L_Data</vt:lpstr>
      <vt:lpstr>A126110250L_Latest</vt:lpstr>
      <vt:lpstr>A126110254W</vt:lpstr>
      <vt:lpstr>A126110254W_Data</vt:lpstr>
      <vt:lpstr>A126110254W_Latest</vt:lpstr>
      <vt:lpstr>A126110258F</vt:lpstr>
      <vt:lpstr>A126110258F_Data</vt:lpstr>
      <vt:lpstr>A126110258F_Latest</vt:lpstr>
      <vt:lpstr>A126110262W</vt:lpstr>
      <vt:lpstr>A126110262W_Data</vt:lpstr>
      <vt:lpstr>A126110262W_Latest</vt:lpstr>
      <vt:lpstr>A126110266F</vt:lpstr>
      <vt:lpstr>A126110266F_Data</vt:lpstr>
      <vt:lpstr>A126110266F_Latest</vt:lpstr>
      <vt:lpstr>A126110270W</vt:lpstr>
      <vt:lpstr>A126110270W_Data</vt:lpstr>
      <vt:lpstr>A126110270W_Latest</vt:lpstr>
      <vt:lpstr>A126110274F</vt:lpstr>
      <vt:lpstr>A126110274F_Data</vt:lpstr>
      <vt:lpstr>A126110274F_Latest</vt:lpstr>
      <vt:lpstr>A126110278R</vt:lpstr>
      <vt:lpstr>A126110278R_Data</vt:lpstr>
      <vt:lpstr>A126110278R_Latest</vt:lpstr>
      <vt:lpstr>A126110282F</vt:lpstr>
      <vt:lpstr>A126110282F_Data</vt:lpstr>
      <vt:lpstr>A126110282F_Latest</vt:lpstr>
      <vt:lpstr>A126110286R</vt:lpstr>
      <vt:lpstr>A126110286R_Data</vt:lpstr>
      <vt:lpstr>A126110286R_Latest</vt:lpstr>
      <vt:lpstr>A126110290F</vt:lpstr>
      <vt:lpstr>A126110290F_Data</vt:lpstr>
      <vt:lpstr>A126110290F_Latest</vt:lpstr>
      <vt:lpstr>A126110294R</vt:lpstr>
      <vt:lpstr>A126110294R_Data</vt:lpstr>
      <vt:lpstr>A126110294R_Latest</vt:lpstr>
      <vt:lpstr>A126110298X</vt:lpstr>
      <vt:lpstr>A126110298X_Data</vt:lpstr>
      <vt:lpstr>A126110298X_Latest</vt:lpstr>
      <vt:lpstr>A126110302C</vt:lpstr>
      <vt:lpstr>A126110302C_Data</vt:lpstr>
      <vt:lpstr>A126110302C_Latest</vt:lpstr>
      <vt:lpstr>A126110306L</vt:lpstr>
      <vt:lpstr>A126110306L_Data</vt:lpstr>
      <vt:lpstr>A126110306L_Latest</vt:lpstr>
      <vt:lpstr>A126110310C</vt:lpstr>
      <vt:lpstr>A126110310C_Data</vt:lpstr>
      <vt:lpstr>A126110310C_Latest</vt:lpstr>
      <vt:lpstr>A126110314L</vt:lpstr>
      <vt:lpstr>A126110314L_Data</vt:lpstr>
      <vt:lpstr>A126110314L_Latest</vt:lpstr>
      <vt:lpstr>A126110318W</vt:lpstr>
      <vt:lpstr>A126110318W_Data</vt:lpstr>
      <vt:lpstr>A126110318W_Latest</vt:lpstr>
      <vt:lpstr>A126110322L</vt:lpstr>
      <vt:lpstr>A126110322L_Data</vt:lpstr>
      <vt:lpstr>A126110322L_Latest</vt:lpstr>
      <vt:lpstr>A126110326W</vt:lpstr>
      <vt:lpstr>A126110326W_Data</vt:lpstr>
      <vt:lpstr>A126110326W_Latest</vt:lpstr>
      <vt:lpstr>A126110330L</vt:lpstr>
      <vt:lpstr>A126110330L_Data</vt:lpstr>
      <vt:lpstr>A126110330L_Latest</vt:lpstr>
      <vt:lpstr>A126110334W</vt:lpstr>
      <vt:lpstr>A126110334W_Data</vt:lpstr>
      <vt:lpstr>A126110334W_Latest</vt:lpstr>
      <vt:lpstr>A126110338F</vt:lpstr>
      <vt:lpstr>A126110338F_Data</vt:lpstr>
      <vt:lpstr>A126110338F_Latest</vt:lpstr>
      <vt:lpstr>A126110342W</vt:lpstr>
      <vt:lpstr>A126110342W_Data</vt:lpstr>
      <vt:lpstr>A126110342W_Latest</vt:lpstr>
      <vt:lpstr>A126110346F</vt:lpstr>
      <vt:lpstr>A126110346F_Data</vt:lpstr>
      <vt:lpstr>A126110346F_Latest</vt:lpstr>
      <vt:lpstr>A126110350W</vt:lpstr>
      <vt:lpstr>A126110350W_Data</vt:lpstr>
      <vt:lpstr>A126110350W_Latest</vt:lpstr>
      <vt:lpstr>A126110354F</vt:lpstr>
      <vt:lpstr>A126110354F_Data</vt:lpstr>
      <vt:lpstr>A126110354F_Latest</vt:lpstr>
      <vt:lpstr>A126110358R</vt:lpstr>
      <vt:lpstr>A126110358R_Data</vt:lpstr>
      <vt:lpstr>A126110358R_Latest</vt:lpstr>
      <vt:lpstr>A126110362F</vt:lpstr>
      <vt:lpstr>A126110362F_Data</vt:lpstr>
      <vt:lpstr>A126110362F_Latest</vt:lpstr>
      <vt:lpstr>A126110366R</vt:lpstr>
      <vt:lpstr>A126110366R_Data</vt:lpstr>
      <vt:lpstr>A126110366R_Latest</vt:lpstr>
      <vt:lpstr>A126110370F</vt:lpstr>
      <vt:lpstr>A126110370F_Data</vt:lpstr>
      <vt:lpstr>A126110370F_Latest</vt:lpstr>
      <vt:lpstr>A126110374R</vt:lpstr>
      <vt:lpstr>A126110374R_Data</vt:lpstr>
      <vt:lpstr>A126110374R_Latest</vt:lpstr>
      <vt:lpstr>A126110378X</vt:lpstr>
      <vt:lpstr>A126110378X_Data</vt:lpstr>
      <vt:lpstr>A126110378X_Latest</vt:lpstr>
      <vt:lpstr>A126110382R</vt:lpstr>
      <vt:lpstr>A126110382R_Data</vt:lpstr>
      <vt:lpstr>A126110382R_Latest</vt:lpstr>
      <vt:lpstr>A126110386X</vt:lpstr>
      <vt:lpstr>A126110386X_Data</vt:lpstr>
      <vt:lpstr>A126110386X_Latest</vt:lpstr>
      <vt:lpstr>A126110390R</vt:lpstr>
      <vt:lpstr>A126110390R_Data</vt:lpstr>
      <vt:lpstr>A126110390R_Latest</vt:lpstr>
      <vt:lpstr>A126110394X</vt:lpstr>
      <vt:lpstr>A126110394X_Data</vt:lpstr>
      <vt:lpstr>A126110394X_Latest</vt:lpstr>
      <vt:lpstr>A126110398J</vt:lpstr>
      <vt:lpstr>A126110398J_Data</vt:lpstr>
      <vt:lpstr>A126110398J_Latest</vt:lpstr>
      <vt:lpstr>A126110402L</vt:lpstr>
      <vt:lpstr>A126110402L_Data</vt:lpstr>
      <vt:lpstr>A126110402L_Latest</vt:lpstr>
      <vt:lpstr>A126110406W</vt:lpstr>
      <vt:lpstr>A126110406W_Data</vt:lpstr>
      <vt:lpstr>A126110406W_Latest</vt:lpstr>
      <vt:lpstr>A126110410L</vt:lpstr>
      <vt:lpstr>A126110410L_Data</vt:lpstr>
      <vt:lpstr>A126110410L_Latest</vt:lpstr>
      <vt:lpstr>A126110414W</vt:lpstr>
      <vt:lpstr>A126110414W_Data</vt:lpstr>
      <vt:lpstr>A126110414W_Latest</vt:lpstr>
      <vt:lpstr>A126110418F</vt:lpstr>
      <vt:lpstr>A126110418F_Data</vt:lpstr>
      <vt:lpstr>A126110418F_Latest</vt:lpstr>
      <vt:lpstr>A126110422W</vt:lpstr>
      <vt:lpstr>A126110422W_Data</vt:lpstr>
      <vt:lpstr>A126110422W_Latest</vt:lpstr>
      <vt:lpstr>A126110426F</vt:lpstr>
      <vt:lpstr>A126110426F_Data</vt:lpstr>
      <vt:lpstr>A126110426F_Latest</vt:lpstr>
      <vt:lpstr>A126110430W</vt:lpstr>
      <vt:lpstr>A126110430W_Data</vt:lpstr>
      <vt:lpstr>A126110430W_Latest</vt:lpstr>
      <vt:lpstr>A126110434F</vt:lpstr>
      <vt:lpstr>A126110434F_Data</vt:lpstr>
      <vt:lpstr>A126110434F_Latest</vt:lpstr>
      <vt:lpstr>A126110438R</vt:lpstr>
      <vt:lpstr>A126110438R_Data</vt:lpstr>
      <vt:lpstr>A126110438R_Latest</vt:lpstr>
      <vt:lpstr>A126110442F</vt:lpstr>
      <vt:lpstr>A126110442F_Data</vt:lpstr>
      <vt:lpstr>A126110442F_Latest</vt:lpstr>
      <vt:lpstr>A126110446R</vt:lpstr>
      <vt:lpstr>A126110446R_Data</vt:lpstr>
      <vt:lpstr>A126110446R_Latest</vt:lpstr>
      <vt:lpstr>A126110450F</vt:lpstr>
      <vt:lpstr>A126110450F_Data</vt:lpstr>
      <vt:lpstr>A126110450F_Latest</vt:lpstr>
      <vt:lpstr>A126110454R</vt:lpstr>
      <vt:lpstr>A126110454R_Data</vt:lpstr>
      <vt:lpstr>A126110454R_Latest</vt:lpstr>
      <vt:lpstr>A126110458X</vt:lpstr>
      <vt:lpstr>A126110458X_Data</vt:lpstr>
      <vt:lpstr>A126110458X_Latest</vt:lpstr>
      <vt:lpstr>A126110462R</vt:lpstr>
      <vt:lpstr>A126110462R_Data</vt:lpstr>
      <vt:lpstr>A126110462R_Latest</vt:lpstr>
      <vt:lpstr>A126110466X</vt:lpstr>
      <vt:lpstr>A126110466X_Data</vt:lpstr>
      <vt:lpstr>A126110466X_Latest</vt:lpstr>
      <vt:lpstr>A126110470R</vt:lpstr>
      <vt:lpstr>A126110470R_Data</vt:lpstr>
      <vt:lpstr>A126110470R_Latest</vt:lpstr>
      <vt:lpstr>A126110474X</vt:lpstr>
      <vt:lpstr>A126110474X_Data</vt:lpstr>
      <vt:lpstr>A126110474X_Latest</vt:lpstr>
      <vt:lpstr>A126110478J</vt:lpstr>
      <vt:lpstr>A126110478J_Data</vt:lpstr>
      <vt:lpstr>A126110478J_Latest</vt:lpstr>
      <vt:lpstr>A126110482X</vt:lpstr>
      <vt:lpstr>A126110482X_Data</vt:lpstr>
      <vt:lpstr>A126110482X_Latest</vt:lpstr>
      <vt:lpstr>A126110486J</vt:lpstr>
      <vt:lpstr>A126110486J_Data</vt:lpstr>
      <vt:lpstr>A126110486J_Latest</vt:lpstr>
      <vt:lpstr>A126110490X</vt:lpstr>
      <vt:lpstr>A126110490X_Data</vt:lpstr>
      <vt:lpstr>A126110490X_Latest</vt:lpstr>
      <vt:lpstr>A126110494J</vt:lpstr>
      <vt:lpstr>A126110494J_Data</vt:lpstr>
      <vt:lpstr>A126110494J_Latest</vt:lpstr>
      <vt:lpstr>A126110498T</vt:lpstr>
      <vt:lpstr>A126110498T_Data</vt:lpstr>
      <vt:lpstr>A126110498T_Latest</vt:lpstr>
      <vt:lpstr>A126110502W</vt:lpstr>
      <vt:lpstr>A126110502W_Data</vt:lpstr>
      <vt:lpstr>A126110502W_Latest</vt:lpstr>
      <vt:lpstr>A126110506F</vt:lpstr>
      <vt:lpstr>A126110506F_Data</vt:lpstr>
      <vt:lpstr>A126110506F_Latest</vt:lpstr>
      <vt:lpstr>A126110510W</vt:lpstr>
      <vt:lpstr>A126110510W_Data</vt:lpstr>
      <vt:lpstr>A126110510W_Latest</vt:lpstr>
      <vt:lpstr>A126110514F</vt:lpstr>
      <vt:lpstr>A126110514F_Data</vt:lpstr>
      <vt:lpstr>A126110514F_Latest</vt:lpstr>
      <vt:lpstr>A126110518R</vt:lpstr>
      <vt:lpstr>A126110518R_Data</vt:lpstr>
      <vt:lpstr>A126110518R_Latest</vt:lpstr>
      <vt:lpstr>A126110522F</vt:lpstr>
      <vt:lpstr>A126110522F_Data</vt:lpstr>
      <vt:lpstr>A126110522F_Latest</vt:lpstr>
      <vt:lpstr>A126110526R</vt:lpstr>
      <vt:lpstr>A126110526R_Data</vt:lpstr>
      <vt:lpstr>A126110526R_Latest</vt:lpstr>
      <vt:lpstr>A126110530F</vt:lpstr>
      <vt:lpstr>A126110530F_Data</vt:lpstr>
      <vt:lpstr>A126110530F_Latest</vt:lpstr>
      <vt:lpstr>A126110534R</vt:lpstr>
      <vt:lpstr>A126110534R_Data</vt:lpstr>
      <vt:lpstr>A126110534R_Latest</vt:lpstr>
      <vt:lpstr>A126110538X</vt:lpstr>
      <vt:lpstr>A126110538X_Data</vt:lpstr>
      <vt:lpstr>A126110538X_Latest</vt:lpstr>
      <vt:lpstr>A126110542R</vt:lpstr>
      <vt:lpstr>A126110542R_Data</vt:lpstr>
      <vt:lpstr>A126110542R_Latest</vt:lpstr>
      <vt:lpstr>A126110546X</vt:lpstr>
      <vt:lpstr>A126110546X_Data</vt:lpstr>
      <vt:lpstr>A126110546X_Latest</vt:lpstr>
      <vt:lpstr>A126110550R</vt:lpstr>
      <vt:lpstr>A126110550R_Data</vt:lpstr>
      <vt:lpstr>A126110550R_Latest</vt:lpstr>
      <vt:lpstr>A126110554X</vt:lpstr>
      <vt:lpstr>A126110554X_Data</vt:lpstr>
      <vt:lpstr>A126110554X_Latest</vt:lpstr>
      <vt:lpstr>A126110558J</vt:lpstr>
      <vt:lpstr>A126110558J_Data</vt:lpstr>
      <vt:lpstr>A126110558J_Latest</vt:lpstr>
      <vt:lpstr>A126110562X</vt:lpstr>
      <vt:lpstr>A126110562X_Data</vt:lpstr>
      <vt:lpstr>A126110562X_Latest</vt:lpstr>
      <vt:lpstr>A126110566J</vt:lpstr>
      <vt:lpstr>A126110566J_Data</vt:lpstr>
      <vt:lpstr>A126110566J_Latest</vt:lpstr>
      <vt:lpstr>A126110570X</vt:lpstr>
      <vt:lpstr>A126110570X_Data</vt:lpstr>
      <vt:lpstr>A126110570X_Latest</vt:lpstr>
      <vt:lpstr>A126110574J</vt:lpstr>
      <vt:lpstr>A126110574J_Data</vt:lpstr>
      <vt:lpstr>A126110574J_Latest</vt:lpstr>
      <vt:lpstr>A126110578T</vt:lpstr>
      <vt:lpstr>A126110578T_Data</vt:lpstr>
      <vt:lpstr>A126110578T_Latest</vt:lpstr>
      <vt:lpstr>A126110582J</vt:lpstr>
      <vt:lpstr>A126110582J_Data</vt:lpstr>
      <vt:lpstr>A126110582J_Latest</vt:lpstr>
      <vt:lpstr>A126110586T</vt:lpstr>
      <vt:lpstr>A126110586T_Data</vt:lpstr>
      <vt:lpstr>A126110586T_Latest</vt:lpstr>
      <vt:lpstr>A126110590J</vt:lpstr>
      <vt:lpstr>A126110590J_Data</vt:lpstr>
      <vt:lpstr>A126110590J_Latest</vt:lpstr>
      <vt:lpstr>A126110594T</vt:lpstr>
      <vt:lpstr>A126110594T_Data</vt:lpstr>
      <vt:lpstr>A126110594T_Latest</vt:lpstr>
      <vt:lpstr>A126110598A</vt:lpstr>
      <vt:lpstr>A126110598A_Data</vt:lpstr>
      <vt:lpstr>A126110598A_Latest</vt:lpstr>
      <vt:lpstr>A126110602F</vt:lpstr>
      <vt:lpstr>A126110602F_Data</vt:lpstr>
      <vt:lpstr>A126110602F_Latest</vt:lpstr>
      <vt:lpstr>A126110606R</vt:lpstr>
      <vt:lpstr>A126110606R_Data</vt:lpstr>
      <vt:lpstr>A126110606R_Latest</vt:lpstr>
      <vt:lpstr>A126110610F</vt:lpstr>
      <vt:lpstr>A126110610F_Data</vt:lpstr>
      <vt:lpstr>A126110610F_Latest</vt:lpstr>
      <vt:lpstr>A126110614R</vt:lpstr>
      <vt:lpstr>A126110614R_Data</vt:lpstr>
      <vt:lpstr>A126110614R_Latest</vt:lpstr>
      <vt:lpstr>A126110618X</vt:lpstr>
      <vt:lpstr>A126110618X_Data</vt:lpstr>
      <vt:lpstr>A126110618X_Latest</vt:lpstr>
      <vt:lpstr>A126110622R</vt:lpstr>
      <vt:lpstr>A126110622R_Data</vt:lpstr>
      <vt:lpstr>A126110622R_Latest</vt:lpstr>
      <vt:lpstr>A126110626X</vt:lpstr>
      <vt:lpstr>A126110626X_Data</vt:lpstr>
      <vt:lpstr>A126110626X_Latest</vt:lpstr>
      <vt:lpstr>A126110630R</vt:lpstr>
      <vt:lpstr>A126110630R_Data</vt:lpstr>
      <vt:lpstr>A126110630R_Latest</vt:lpstr>
      <vt:lpstr>A126110634X</vt:lpstr>
      <vt:lpstr>A126110634X_Data</vt:lpstr>
      <vt:lpstr>A126110634X_Latest</vt:lpstr>
      <vt:lpstr>A126110638J</vt:lpstr>
      <vt:lpstr>A126110638J_Data</vt:lpstr>
      <vt:lpstr>A126110638J_Latest</vt:lpstr>
      <vt:lpstr>A126110642X</vt:lpstr>
      <vt:lpstr>A126110642X_Data</vt:lpstr>
      <vt:lpstr>A126110642X_Latest</vt:lpstr>
      <vt:lpstr>A126110646J</vt:lpstr>
      <vt:lpstr>A126110646J_Data</vt:lpstr>
      <vt:lpstr>A126110646J_Latest</vt:lpstr>
      <vt:lpstr>A126110650X</vt:lpstr>
      <vt:lpstr>A126110650X_Data</vt:lpstr>
      <vt:lpstr>A126110650X_Latest</vt:lpstr>
      <vt:lpstr>A126110654J</vt:lpstr>
      <vt:lpstr>A126110654J_Data</vt:lpstr>
      <vt:lpstr>A126110654J_Latest</vt:lpstr>
      <vt:lpstr>A126110658T</vt:lpstr>
      <vt:lpstr>A126110658T_Data</vt:lpstr>
      <vt:lpstr>A126110658T_Latest</vt:lpstr>
      <vt:lpstr>A126110662J</vt:lpstr>
      <vt:lpstr>A126110662J_Data</vt:lpstr>
      <vt:lpstr>A126110662J_Latest</vt:lpstr>
      <vt:lpstr>A126110666T</vt:lpstr>
      <vt:lpstr>A126110666T_Data</vt:lpstr>
      <vt:lpstr>A126110666T_Latest</vt:lpstr>
      <vt:lpstr>A126110670J</vt:lpstr>
      <vt:lpstr>A126110670J_Data</vt:lpstr>
      <vt:lpstr>A126110670J_Latest</vt:lpstr>
      <vt:lpstr>A126110674T</vt:lpstr>
      <vt:lpstr>A126110674T_Data</vt:lpstr>
      <vt:lpstr>A126110674T_Latest</vt:lpstr>
      <vt:lpstr>A126110678A</vt:lpstr>
      <vt:lpstr>A126110678A_Data</vt:lpstr>
      <vt:lpstr>A126110678A_Latest</vt:lpstr>
      <vt:lpstr>A126110682T</vt:lpstr>
      <vt:lpstr>A126110682T_Data</vt:lpstr>
      <vt:lpstr>A126110682T_Latest</vt:lpstr>
      <vt:lpstr>A126110686A</vt:lpstr>
      <vt:lpstr>A126110686A_Data</vt:lpstr>
      <vt:lpstr>A126110686A_Latest</vt:lpstr>
      <vt:lpstr>A126110690T</vt:lpstr>
      <vt:lpstr>A126110690T_Data</vt:lpstr>
      <vt:lpstr>A126110690T_Latest</vt:lpstr>
      <vt:lpstr>A126110694A</vt:lpstr>
      <vt:lpstr>A126110694A_Data</vt:lpstr>
      <vt:lpstr>A126110694A_Latest</vt:lpstr>
      <vt:lpstr>A126110698K</vt:lpstr>
      <vt:lpstr>A126110698K_Data</vt:lpstr>
      <vt:lpstr>A126110698K_Latest</vt:lpstr>
      <vt:lpstr>A126110702R</vt:lpstr>
      <vt:lpstr>A126110702R_Data</vt:lpstr>
      <vt:lpstr>A126110702R_Latest</vt:lpstr>
      <vt:lpstr>A126110706X</vt:lpstr>
      <vt:lpstr>A126110706X_Data</vt:lpstr>
      <vt:lpstr>A126110706X_Latest</vt:lpstr>
      <vt:lpstr>A126110710R</vt:lpstr>
      <vt:lpstr>A126110710R_Data</vt:lpstr>
      <vt:lpstr>A126110710R_Latest</vt:lpstr>
      <vt:lpstr>A126110714X</vt:lpstr>
      <vt:lpstr>A126110714X_Data</vt:lpstr>
      <vt:lpstr>A126110714X_Latest</vt:lpstr>
      <vt:lpstr>A126110718J</vt:lpstr>
      <vt:lpstr>A126110718J_Data</vt:lpstr>
      <vt:lpstr>A126110718J_Latest</vt:lpstr>
      <vt:lpstr>A126110722X</vt:lpstr>
      <vt:lpstr>A126110722X_Data</vt:lpstr>
      <vt:lpstr>A126110722X_Latest</vt:lpstr>
      <vt:lpstr>A126110726J</vt:lpstr>
      <vt:lpstr>A126110726J_Data</vt:lpstr>
      <vt:lpstr>A126110726J_Latest</vt:lpstr>
      <vt:lpstr>A126110730X</vt:lpstr>
      <vt:lpstr>A126110730X_Data</vt:lpstr>
      <vt:lpstr>A126110730X_Latest</vt:lpstr>
      <vt:lpstr>A126110734J</vt:lpstr>
      <vt:lpstr>A126110734J_Data</vt:lpstr>
      <vt:lpstr>A126110734J_Latest</vt:lpstr>
      <vt:lpstr>A126110738T</vt:lpstr>
      <vt:lpstr>A126110738T_Data</vt:lpstr>
      <vt:lpstr>A126110738T_Latest</vt:lpstr>
      <vt:lpstr>A126110742J</vt:lpstr>
      <vt:lpstr>A126110742J_Data</vt:lpstr>
      <vt:lpstr>A126110742J_Latest</vt:lpstr>
      <vt:lpstr>A126110746T</vt:lpstr>
      <vt:lpstr>A126110746T_Data</vt:lpstr>
      <vt:lpstr>A126110746T_Latest</vt:lpstr>
      <vt:lpstr>A126110750J</vt:lpstr>
      <vt:lpstr>A126110750J_Data</vt:lpstr>
      <vt:lpstr>A126110750J_Latest</vt:lpstr>
      <vt:lpstr>A126110754T</vt:lpstr>
      <vt:lpstr>A126110754T_Data</vt:lpstr>
      <vt:lpstr>A126110754T_Latest</vt:lpstr>
      <vt:lpstr>A126110758A</vt:lpstr>
      <vt:lpstr>A126110758A_Data</vt:lpstr>
      <vt:lpstr>A126110758A_Latest</vt:lpstr>
      <vt:lpstr>A126110762T</vt:lpstr>
      <vt:lpstr>A126110762T_Data</vt:lpstr>
      <vt:lpstr>A126110762T_Latest</vt:lpstr>
      <vt:lpstr>A126110766A</vt:lpstr>
      <vt:lpstr>A126110766A_Data</vt:lpstr>
      <vt:lpstr>A126110766A_Latest</vt:lpstr>
      <vt:lpstr>A126110770T</vt:lpstr>
      <vt:lpstr>A126110770T_Data</vt:lpstr>
      <vt:lpstr>A126110770T_Latest</vt:lpstr>
      <vt:lpstr>A126110774A</vt:lpstr>
      <vt:lpstr>A126110774A_Data</vt:lpstr>
      <vt:lpstr>A126110774A_Latest</vt:lpstr>
      <vt:lpstr>A126110778K</vt:lpstr>
      <vt:lpstr>A126110778K_Data</vt:lpstr>
      <vt:lpstr>A126110778K_Latest</vt:lpstr>
      <vt:lpstr>A126110782A</vt:lpstr>
      <vt:lpstr>A126110782A_Data</vt:lpstr>
      <vt:lpstr>A126110782A_Latest</vt:lpstr>
      <vt:lpstr>A126110786K</vt:lpstr>
      <vt:lpstr>A126110786K_Data</vt:lpstr>
      <vt:lpstr>A126110786K_Latest</vt:lpstr>
      <vt:lpstr>A126110790A</vt:lpstr>
      <vt:lpstr>A126110790A_Data</vt:lpstr>
      <vt:lpstr>A126110790A_Latest</vt:lpstr>
      <vt:lpstr>A126110794K</vt:lpstr>
      <vt:lpstr>A126110794K_Data</vt:lpstr>
      <vt:lpstr>A126110794K_Latest</vt:lpstr>
      <vt:lpstr>A126110798V</vt:lpstr>
      <vt:lpstr>A126110798V_Data</vt:lpstr>
      <vt:lpstr>A126110798V_Latest</vt:lpstr>
      <vt:lpstr>A126110802X</vt:lpstr>
      <vt:lpstr>A126110802X_Data</vt:lpstr>
      <vt:lpstr>A126110802X_Latest</vt:lpstr>
      <vt:lpstr>A126110806J</vt:lpstr>
      <vt:lpstr>A126110806J_Data</vt:lpstr>
      <vt:lpstr>A126110806J_Latest</vt:lpstr>
      <vt:lpstr>A126110810X</vt:lpstr>
      <vt:lpstr>A126110810X_Data</vt:lpstr>
      <vt:lpstr>A126110810X_Latest</vt:lpstr>
      <vt:lpstr>A126110814J</vt:lpstr>
      <vt:lpstr>A126110814J_Data</vt:lpstr>
      <vt:lpstr>A126110814J_Latest</vt:lpstr>
      <vt:lpstr>A126110818T</vt:lpstr>
      <vt:lpstr>A126110818T_Data</vt:lpstr>
      <vt:lpstr>A126110818T_Latest</vt:lpstr>
      <vt:lpstr>A126110822J</vt:lpstr>
      <vt:lpstr>A126110822J_Data</vt:lpstr>
      <vt:lpstr>A126110822J_Latest</vt:lpstr>
      <vt:lpstr>A126110826T</vt:lpstr>
      <vt:lpstr>A126110826T_Data</vt:lpstr>
      <vt:lpstr>A126110826T_Latest</vt:lpstr>
      <vt:lpstr>A126110830J</vt:lpstr>
      <vt:lpstr>A126110830J_Data</vt:lpstr>
      <vt:lpstr>A126110830J_Latest</vt:lpstr>
      <vt:lpstr>A126110834T</vt:lpstr>
      <vt:lpstr>A126110834T_Data</vt:lpstr>
      <vt:lpstr>A126110834T_Latest</vt:lpstr>
      <vt:lpstr>A126110838A</vt:lpstr>
      <vt:lpstr>A126110838A_Data</vt:lpstr>
      <vt:lpstr>A126110838A_Latest</vt:lpstr>
      <vt:lpstr>A126110842T</vt:lpstr>
      <vt:lpstr>A126110842T_Data</vt:lpstr>
      <vt:lpstr>A126110842T_Latest</vt:lpstr>
      <vt:lpstr>A126110846A</vt:lpstr>
      <vt:lpstr>A126110846A_Data</vt:lpstr>
      <vt:lpstr>A126110846A_Latest</vt:lpstr>
      <vt:lpstr>A126110850T</vt:lpstr>
      <vt:lpstr>A126110850T_Data</vt:lpstr>
      <vt:lpstr>A126110850T_Latest</vt:lpstr>
      <vt:lpstr>A126110854A</vt:lpstr>
      <vt:lpstr>A126110854A_Data</vt:lpstr>
      <vt:lpstr>A126110854A_Latest</vt:lpstr>
      <vt:lpstr>A126110858K</vt:lpstr>
      <vt:lpstr>A126110858K_Data</vt:lpstr>
      <vt:lpstr>A126110858K_Latest</vt:lpstr>
      <vt:lpstr>A126110862A</vt:lpstr>
      <vt:lpstr>A126110862A_Data</vt:lpstr>
      <vt:lpstr>A126110862A_Latest</vt:lpstr>
      <vt:lpstr>A126110866K</vt:lpstr>
      <vt:lpstr>A126110866K_Data</vt:lpstr>
      <vt:lpstr>A126110866K_Latest</vt:lpstr>
      <vt:lpstr>A126110870A</vt:lpstr>
      <vt:lpstr>A126110870A_Data</vt:lpstr>
      <vt:lpstr>A126110870A_Latest</vt:lpstr>
      <vt:lpstr>A126110874K</vt:lpstr>
      <vt:lpstr>A126110874K_Data</vt:lpstr>
      <vt:lpstr>A126110874K_Latest</vt:lpstr>
      <vt:lpstr>A126110878V</vt:lpstr>
      <vt:lpstr>A126110878V_Data</vt:lpstr>
      <vt:lpstr>A126110878V_Latest</vt:lpstr>
      <vt:lpstr>A126110882K</vt:lpstr>
      <vt:lpstr>A126110882K_Data</vt:lpstr>
      <vt:lpstr>A126110882K_Latest</vt:lpstr>
      <vt:lpstr>A126110886V</vt:lpstr>
      <vt:lpstr>A126110886V_Data</vt:lpstr>
      <vt:lpstr>A126110886V_Latest</vt:lpstr>
      <vt:lpstr>A126110890K</vt:lpstr>
      <vt:lpstr>A126110890K_Data</vt:lpstr>
      <vt:lpstr>A126110890K_Latest</vt:lpstr>
      <vt:lpstr>A126110894V</vt:lpstr>
      <vt:lpstr>A126110894V_Data</vt:lpstr>
      <vt:lpstr>A126110894V_Latest</vt:lpstr>
      <vt:lpstr>A126110898C</vt:lpstr>
      <vt:lpstr>A126110898C_Data</vt:lpstr>
      <vt:lpstr>A126110898C_Latest</vt:lpstr>
      <vt:lpstr>A126110902J</vt:lpstr>
      <vt:lpstr>A126110902J_Data</vt:lpstr>
      <vt:lpstr>A126110902J_Latest</vt:lpstr>
      <vt:lpstr>A126110906T</vt:lpstr>
      <vt:lpstr>A126110906T_Data</vt:lpstr>
      <vt:lpstr>A126110906T_Latest</vt:lpstr>
      <vt:lpstr>A126110910J</vt:lpstr>
      <vt:lpstr>A126110910J_Data</vt:lpstr>
      <vt:lpstr>A126110910J_Latest</vt:lpstr>
      <vt:lpstr>A126110914T</vt:lpstr>
      <vt:lpstr>A126110914T_Data</vt:lpstr>
      <vt:lpstr>A126110914T_Latest</vt:lpstr>
      <vt:lpstr>A126110918A</vt:lpstr>
      <vt:lpstr>A126110918A_Data</vt:lpstr>
      <vt:lpstr>A126110918A_Latest</vt:lpstr>
      <vt:lpstr>A126110922T</vt:lpstr>
      <vt:lpstr>A126110922T_Data</vt:lpstr>
      <vt:lpstr>A126110922T_Latest</vt:lpstr>
      <vt:lpstr>A126110926A</vt:lpstr>
      <vt:lpstr>A126110926A_Data</vt:lpstr>
      <vt:lpstr>A126110926A_Latest</vt:lpstr>
      <vt:lpstr>A126110930T</vt:lpstr>
      <vt:lpstr>A126110930T_Data</vt:lpstr>
      <vt:lpstr>A126110930T_Latest</vt:lpstr>
      <vt:lpstr>A126110934A</vt:lpstr>
      <vt:lpstr>A126110934A_Data</vt:lpstr>
      <vt:lpstr>A126110934A_Latest</vt:lpstr>
      <vt:lpstr>A126110938K</vt:lpstr>
      <vt:lpstr>A126110938K_Data</vt:lpstr>
      <vt:lpstr>A126110938K_Latest</vt:lpstr>
      <vt:lpstr>A126110942A</vt:lpstr>
      <vt:lpstr>A126110942A_Data</vt:lpstr>
      <vt:lpstr>A126110942A_Latest</vt:lpstr>
      <vt:lpstr>A126110946K</vt:lpstr>
      <vt:lpstr>A126110946K_Data</vt:lpstr>
      <vt:lpstr>A126110946K_Latest</vt:lpstr>
      <vt:lpstr>A126110950A</vt:lpstr>
      <vt:lpstr>A126110950A_Data</vt:lpstr>
      <vt:lpstr>A126110950A_Latest</vt:lpstr>
      <vt:lpstr>A126110954K</vt:lpstr>
      <vt:lpstr>A126110954K_Data</vt:lpstr>
      <vt:lpstr>A126110954K_Latest</vt:lpstr>
      <vt:lpstr>A126110958V</vt:lpstr>
      <vt:lpstr>A126110958V_Data</vt:lpstr>
      <vt:lpstr>A126110958V_Latest</vt:lpstr>
      <vt:lpstr>A126110962K</vt:lpstr>
      <vt:lpstr>A126110962K_Data</vt:lpstr>
      <vt:lpstr>A126110962K_Latest</vt:lpstr>
      <vt:lpstr>A126110966V</vt:lpstr>
      <vt:lpstr>A126110966V_Data</vt:lpstr>
      <vt:lpstr>A126110966V_Latest</vt:lpstr>
      <vt:lpstr>A126110970K</vt:lpstr>
      <vt:lpstr>A126110970K_Data</vt:lpstr>
      <vt:lpstr>A126110970K_Latest</vt:lpstr>
      <vt:lpstr>A126110974V</vt:lpstr>
      <vt:lpstr>A126110974V_Data</vt:lpstr>
      <vt:lpstr>A126110974V_Latest</vt:lpstr>
      <vt:lpstr>A126110978C</vt:lpstr>
      <vt:lpstr>A126110978C_Data</vt:lpstr>
      <vt:lpstr>A126110978C_Latest</vt:lpstr>
      <vt:lpstr>A126110982V</vt:lpstr>
      <vt:lpstr>A126110982V_Data</vt:lpstr>
      <vt:lpstr>A126110982V_Latest</vt:lpstr>
      <vt:lpstr>A126110986C</vt:lpstr>
      <vt:lpstr>A126110986C_Data</vt:lpstr>
      <vt:lpstr>A126110986C_Latest</vt:lpstr>
      <vt:lpstr>A126110990V</vt:lpstr>
      <vt:lpstr>A126110990V_Data</vt:lpstr>
      <vt:lpstr>A126110990V_Latest</vt:lpstr>
      <vt:lpstr>A126110994C</vt:lpstr>
      <vt:lpstr>A126110994C_Data</vt:lpstr>
      <vt:lpstr>A126110994C_Latest</vt:lpstr>
      <vt:lpstr>A126110998L</vt:lpstr>
      <vt:lpstr>A126110998L_Data</vt:lpstr>
      <vt:lpstr>A126110998L_Latest</vt:lpstr>
      <vt:lpstr>A126111002V</vt:lpstr>
      <vt:lpstr>A126111002V_Data</vt:lpstr>
      <vt:lpstr>A126111002V_Latest</vt:lpstr>
      <vt:lpstr>A126111006C</vt:lpstr>
      <vt:lpstr>A126111006C_Data</vt:lpstr>
      <vt:lpstr>A126111006C_Latest</vt:lpstr>
      <vt:lpstr>A126111010V</vt:lpstr>
      <vt:lpstr>A126111010V_Data</vt:lpstr>
      <vt:lpstr>A126111010V_Latest</vt:lpstr>
      <vt:lpstr>A126111014C</vt:lpstr>
      <vt:lpstr>A126111014C_Data</vt:lpstr>
      <vt:lpstr>A126111014C_Latest</vt:lpstr>
      <vt:lpstr>A126111018L</vt:lpstr>
      <vt:lpstr>A126111018L_Data</vt:lpstr>
      <vt:lpstr>A126111018L_Latest</vt:lpstr>
      <vt:lpstr>A126111022C</vt:lpstr>
      <vt:lpstr>A126111022C_Data</vt:lpstr>
      <vt:lpstr>A126111022C_Latest</vt:lpstr>
      <vt:lpstr>A126111026L</vt:lpstr>
      <vt:lpstr>A126111026L_Data</vt:lpstr>
      <vt:lpstr>A126111026L_Latest</vt:lpstr>
      <vt:lpstr>A126111030C</vt:lpstr>
      <vt:lpstr>A126111030C_Data</vt:lpstr>
      <vt:lpstr>A126111030C_Latest</vt:lpstr>
      <vt:lpstr>A126111034L</vt:lpstr>
      <vt:lpstr>A126111034L_Data</vt:lpstr>
      <vt:lpstr>A126111034L_Latest</vt:lpstr>
      <vt:lpstr>A126111038W</vt:lpstr>
      <vt:lpstr>A126111038W_Data</vt:lpstr>
      <vt:lpstr>A126111038W_Latest</vt:lpstr>
      <vt:lpstr>A126111042L</vt:lpstr>
      <vt:lpstr>A126111042L_Data</vt:lpstr>
      <vt:lpstr>A126111042L_Latest</vt:lpstr>
      <vt:lpstr>A126111046W</vt:lpstr>
      <vt:lpstr>A126111046W_Data</vt:lpstr>
      <vt:lpstr>A126111046W_Latest</vt:lpstr>
      <vt:lpstr>A126111050L</vt:lpstr>
      <vt:lpstr>A126111050L_Data</vt:lpstr>
      <vt:lpstr>A126111050L_Latest</vt:lpstr>
      <vt:lpstr>A126111054W</vt:lpstr>
      <vt:lpstr>A126111054W_Data</vt:lpstr>
      <vt:lpstr>A126111054W_Latest</vt:lpstr>
      <vt:lpstr>A126111058F</vt:lpstr>
      <vt:lpstr>A126111058F_Data</vt:lpstr>
      <vt:lpstr>A126111058F_Latest</vt:lpstr>
      <vt:lpstr>A126111062W</vt:lpstr>
      <vt:lpstr>A126111062W_Data</vt:lpstr>
      <vt:lpstr>A126111062W_Latest</vt:lpstr>
      <vt:lpstr>A126111066F</vt:lpstr>
      <vt:lpstr>A126111066F_Data</vt:lpstr>
      <vt:lpstr>A126111066F_Latest</vt:lpstr>
      <vt:lpstr>A126111070W</vt:lpstr>
      <vt:lpstr>A126111070W_Data</vt:lpstr>
      <vt:lpstr>A126111070W_Latest</vt:lpstr>
      <vt:lpstr>A126111074F</vt:lpstr>
      <vt:lpstr>A126111074F_Data</vt:lpstr>
      <vt:lpstr>A126111074F_Latest</vt:lpstr>
      <vt:lpstr>A126111078R</vt:lpstr>
      <vt:lpstr>A126111078R_Data</vt:lpstr>
      <vt:lpstr>A126111078R_Latest</vt:lpstr>
      <vt:lpstr>A126111082F</vt:lpstr>
      <vt:lpstr>A126111082F_Data</vt:lpstr>
      <vt:lpstr>A126111082F_Latest</vt:lpstr>
      <vt:lpstr>A126111086R</vt:lpstr>
      <vt:lpstr>A126111086R_Data</vt:lpstr>
      <vt:lpstr>A126111086R_Latest</vt:lpstr>
      <vt:lpstr>A126111090F</vt:lpstr>
      <vt:lpstr>A126111090F_Data</vt:lpstr>
      <vt:lpstr>A126111090F_Latest</vt:lpstr>
      <vt:lpstr>A126111094R</vt:lpstr>
      <vt:lpstr>A126111094R_Data</vt:lpstr>
      <vt:lpstr>A126111094R_Latest</vt:lpstr>
      <vt:lpstr>A126111098X</vt:lpstr>
      <vt:lpstr>A126111098X_Data</vt:lpstr>
      <vt:lpstr>A126111098X_Latest</vt:lpstr>
      <vt:lpstr>A126111102C</vt:lpstr>
      <vt:lpstr>A126111102C_Data</vt:lpstr>
      <vt:lpstr>A126111102C_Latest</vt:lpstr>
      <vt:lpstr>A126111106L</vt:lpstr>
      <vt:lpstr>A126111106L_Data</vt:lpstr>
      <vt:lpstr>A126111106L_Latest</vt:lpstr>
      <vt:lpstr>A126111110C</vt:lpstr>
      <vt:lpstr>A126111110C_Data</vt:lpstr>
      <vt:lpstr>A126111110C_Latest</vt:lpstr>
      <vt:lpstr>A126111114L</vt:lpstr>
      <vt:lpstr>A126111114L_Data</vt:lpstr>
      <vt:lpstr>A126111114L_Latest</vt:lpstr>
      <vt:lpstr>A126111118W</vt:lpstr>
      <vt:lpstr>A126111118W_Data</vt:lpstr>
      <vt:lpstr>A126111118W_Latest</vt:lpstr>
      <vt:lpstr>A126111122L</vt:lpstr>
      <vt:lpstr>A126111122L_Data</vt:lpstr>
      <vt:lpstr>A126111122L_Latest</vt:lpstr>
      <vt:lpstr>A126111126W</vt:lpstr>
      <vt:lpstr>A126111126W_Data</vt:lpstr>
      <vt:lpstr>A126111126W_Latest</vt:lpstr>
      <vt:lpstr>A126111130L</vt:lpstr>
      <vt:lpstr>A126111130L_Data</vt:lpstr>
      <vt:lpstr>A126111130L_Latest</vt:lpstr>
      <vt:lpstr>A126111134W</vt:lpstr>
      <vt:lpstr>A126111134W_Data</vt:lpstr>
      <vt:lpstr>A126111134W_Latest</vt:lpstr>
      <vt:lpstr>A126111138F</vt:lpstr>
      <vt:lpstr>A126111138F_Data</vt:lpstr>
      <vt:lpstr>A126111138F_Latest</vt:lpstr>
      <vt:lpstr>A126111142W</vt:lpstr>
      <vt:lpstr>A126111142W_Data</vt:lpstr>
      <vt:lpstr>A126111142W_Latest</vt:lpstr>
      <vt:lpstr>A126111146F</vt:lpstr>
      <vt:lpstr>A126111146F_Data</vt:lpstr>
      <vt:lpstr>A126111146F_Latest</vt:lpstr>
      <vt:lpstr>A126111150W</vt:lpstr>
      <vt:lpstr>A126111150W_Data</vt:lpstr>
      <vt:lpstr>A126111150W_Latest</vt:lpstr>
      <vt:lpstr>A126111154F</vt:lpstr>
      <vt:lpstr>A126111154F_Data</vt:lpstr>
      <vt:lpstr>A126111154F_Latest</vt:lpstr>
      <vt:lpstr>A126111158R</vt:lpstr>
      <vt:lpstr>A126111158R_Data</vt:lpstr>
      <vt:lpstr>A126111158R_Latest</vt:lpstr>
      <vt:lpstr>A126111162F</vt:lpstr>
      <vt:lpstr>A126111162F_Data</vt:lpstr>
      <vt:lpstr>A126111162F_Latest</vt:lpstr>
      <vt:lpstr>A126111166R</vt:lpstr>
      <vt:lpstr>A126111166R_Data</vt:lpstr>
      <vt:lpstr>A126111166R_Latest</vt:lpstr>
      <vt:lpstr>A126111170F</vt:lpstr>
      <vt:lpstr>A126111170F_Data</vt:lpstr>
      <vt:lpstr>A126111170F_Latest</vt:lpstr>
      <vt:lpstr>A126111174R</vt:lpstr>
      <vt:lpstr>A126111174R_Data</vt:lpstr>
      <vt:lpstr>A126111174R_Latest</vt:lpstr>
      <vt:lpstr>A126111178X</vt:lpstr>
      <vt:lpstr>A126111178X_Data</vt:lpstr>
      <vt:lpstr>A126111178X_Latest</vt:lpstr>
      <vt:lpstr>A126111182R</vt:lpstr>
      <vt:lpstr>A126111182R_Data</vt:lpstr>
      <vt:lpstr>A126111182R_Latest</vt:lpstr>
      <vt:lpstr>A126111186X</vt:lpstr>
      <vt:lpstr>A126111186X_Data</vt:lpstr>
      <vt:lpstr>A126111186X_Latest</vt:lpstr>
      <vt:lpstr>A126111190R</vt:lpstr>
      <vt:lpstr>A126111190R_Data</vt:lpstr>
      <vt:lpstr>A126111190R_Latest</vt:lpstr>
      <vt:lpstr>A126111194X</vt:lpstr>
      <vt:lpstr>A126111194X_Data</vt:lpstr>
      <vt:lpstr>A126111194X_Latest</vt:lpstr>
      <vt:lpstr>A126111198J</vt:lpstr>
      <vt:lpstr>A126111198J_Data</vt:lpstr>
      <vt:lpstr>A126111198J_Latest</vt:lpstr>
      <vt:lpstr>A126111202L</vt:lpstr>
      <vt:lpstr>A126111202L_Data</vt:lpstr>
      <vt:lpstr>A126111202L_Latest</vt:lpstr>
      <vt:lpstr>A126111206W</vt:lpstr>
      <vt:lpstr>A126111206W_Data</vt:lpstr>
      <vt:lpstr>A126111206W_Latest</vt:lpstr>
      <vt:lpstr>A126111210L</vt:lpstr>
      <vt:lpstr>A126111210L_Data</vt:lpstr>
      <vt:lpstr>A126111210L_Latest</vt:lpstr>
      <vt:lpstr>A126111214W</vt:lpstr>
      <vt:lpstr>A126111214W_Data</vt:lpstr>
      <vt:lpstr>A126111214W_Latest</vt:lpstr>
      <vt:lpstr>A126111218F</vt:lpstr>
      <vt:lpstr>A126111218F_Data</vt:lpstr>
      <vt:lpstr>A126111218F_Latest</vt:lpstr>
      <vt:lpstr>A126111222W</vt:lpstr>
      <vt:lpstr>A126111222W_Data</vt:lpstr>
      <vt:lpstr>A126111222W_Latest</vt:lpstr>
      <vt:lpstr>A126111226F</vt:lpstr>
      <vt:lpstr>A126111226F_Data</vt:lpstr>
      <vt:lpstr>A126111226F_Latest</vt:lpstr>
      <vt:lpstr>A126111230W</vt:lpstr>
      <vt:lpstr>A126111230W_Data</vt:lpstr>
      <vt:lpstr>A126111230W_Latest</vt:lpstr>
      <vt:lpstr>A126111234F</vt:lpstr>
      <vt:lpstr>A126111234F_Data</vt:lpstr>
      <vt:lpstr>A126111234F_Latest</vt:lpstr>
      <vt:lpstr>A126111238R</vt:lpstr>
      <vt:lpstr>A126111238R_Data</vt:lpstr>
      <vt:lpstr>A126111238R_Latest</vt:lpstr>
      <vt:lpstr>A126111242F</vt:lpstr>
      <vt:lpstr>A126111242F_Data</vt:lpstr>
      <vt:lpstr>A126111242F_Latest</vt:lpstr>
      <vt:lpstr>A126111246R</vt:lpstr>
      <vt:lpstr>A126111246R_Data</vt:lpstr>
      <vt:lpstr>A126111246R_Latest</vt:lpstr>
      <vt:lpstr>A126111250F</vt:lpstr>
      <vt:lpstr>A126111250F_Data</vt:lpstr>
      <vt:lpstr>A126111250F_Latest</vt:lpstr>
      <vt:lpstr>A126111254R</vt:lpstr>
      <vt:lpstr>A126111254R_Data</vt:lpstr>
      <vt:lpstr>A126111254R_Latest</vt:lpstr>
      <vt:lpstr>A126111258X</vt:lpstr>
      <vt:lpstr>A126111258X_Data</vt:lpstr>
      <vt:lpstr>A126111258X_Latest</vt:lpstr>
      <vt:lpstr>A126111262R</vt:lpstr>
      <vt:lpstr>A126111262R_Data</vt:lpstr>
      <vt:lpstr>A126111262R_Latest</vt:lpstr>
      <vt:lpstr>A126111266X</vt:lpstr>
      <vt:lpstr>A126111266X_Data</vt:lpstr>
      <vt:lpstr>A126111266X_Latest</vt:lpstr>
      <vt:lpstr>A126111270R</vt:lpstr>
      <vt:lpstr>A126111270R_Data</vt:lpstr>
      <vt:lpstr>A126111270R_Latest</vt:lpstr>
      <vt:lpstr>A126111274X</vt:lpstr>
      <vt:lpstr>A126111274X_Data</vt:lpstr>
      <vt:lpstr>A126111274X_Latest</vt:lpstr>
      <vt:lpstr>A126111278J</vt:lpstr>
      <vt:lpstr>A126111278J_Data</vt:lpstr>
      <vt:lpstr>A126111278J_Latest</vt:lpstr>
      <vt:lpstr>A126111282X</vt:lpstr>
      <vt:lpstr>A126111282X_Data</vt:lpstr>
      <vt:lpstr>A126111282X_Latest</vt:lpstr>
      <vt:lpstr>A126111286J</vt:lpstr>
      <vt:lpstr>A126111286J_Data</vt:lpstr>
      <vt:lpstr>A126111286J_Latest</vt:lpstr>
      <vt:lpstr>A126111290X</vt:lpstr>
      <vt:lpstr>A126111290X_Data</vt:lpstr>
      <vt:lpstr>A126111290X_Latest</vt:lpstr>
      <vt:lpstr>A126111294J</vt:lpstr>
      <vt:lpstr>A126111294J_Data</vt:lpstr>
      <vt:lpstr>A126111294J_Latest</vt:lpstr>
      <vt:lpstr>A126111298T</vt:lpstr>
      <vt:lpstr>A126111298T_Data</vt:lpstr>
      <vt:lpstr>A126111298T_Latest</vt:lpstr>
      <vt:lpstr>A126111302W</vt:lpstr>
      <vt:lpstr>A126111302W_Data</vt:lpstr>
      <vt:lpstr>A126111302W_Latest</vt:lpstr>
      <vt:lpstr>A126111306F</vt:lpstr>
      <vt:lpstr>A126111306F_Data</vt:lpstr>
      <vt:lpstr>A126111306F_Latest</vt:lpstr>
      <vt:lpstr>A126111310W</vt:lpstr>
      <vt:lpstr>A126111310W_Data</vt:lpstr>
      <vt:lpstr>A126111310W_Latest</vt:lpstr>
      <vt:lpstr>A126111314F</vt:lpstr>
      <vt:lpstr>A126111314F_Data</vt:lpstr>
      <vt:lpstr>A126111314F_Latest</vt:lpstr>
      <vt:lpstr>A126111318R</vt:lpstr>
      <vt:lpstr>A126111318R_Data</vt:lpstr>
      <vt:lpstr>A126111318R_Latest</vt:lpstr>
      <vt:lpstr>A126111322F</vt:lpstr>
      <vt:lpstr>A126111322F_Data</vt:lpstr>
      <vt:lpstr>A126111322F_Latest</vt:lpstr>
      <vt:lpstr>A126111326R</vt:lpstr>
      <vt:lpstr>A126111326R_Data</vt:lpstr>
      <vt:lpstr>A126111326R_Latest</vt:lpstr>
      <vt:lpstr>A126111330F</vt:lpstr>
      <vt:lpstr>A126111330F_Data</vt:lpstr>
      <vt:lpstr>A126111330F_Latest</vt:lpstr>
      <vt:lpstr>A126111334R</vt:lpstr>
      <vt:lpstr>A126111334R_Data</vt:lpstr>
      <vt:lpstr>A126111334R_Latest</vt:lpstr>
      <vt:lpstr>A126112458K</vt:lpstr>
      <vt:lpstr>A126112458K_Data</vt:lpstr>
      <vt:lpstr>A126112458K_Latest</vt:lpstr>
      <vt:lpstr>A126112462A</vt:lpstr>
      <vt:lpstr>A126112462A_Data</vt:lpstr>
      <vt:lpstr>A126112462A_Latest</vt:lpstr>
      <vt:lpstr>A126112466K</vt:lpstr>
      <vt:lpstr>A126112466K_Data</vt:lpstr>
      <vt:lpstr>A126112466K_Latest</vt:lpstr>
      <vt:lpstr>A126112470A</vt:lpstr>
      <vt:lpstr>A126112470A_Data</vt:lpstr>
      <vt:lpstr>A126112470A_Latest</vt:lpstr>
      <vt:lpstr>A126112474K</vt:lpstr>
      <vt:lpstr>A126112474K_Data</vt:lpstr>
      <vt:lpstr>A126112474K_Latest</vt:lpstr>
      <vt:lpstr>A126112478V</vt:lpstr>
      <vt:lpstr>A126112478V_Data</vt:lpstr>
      <vt:lpstr>A126112478V_Latest</vt:lpstr>
      <vt:lpstr>A126112482K</vt:lpstr>
      <vt:lpstr>A126112482K_Data</vt:lpstr>
      <vt:lpstr>A126112482K_Latest</vt:lpstr>
      <vt:lpstr>A126112486V</vt:lpstr>
      <vt:lpstr>A126112486V_Data</vt:lpstr>
      <vt:lpstr>A126112486V_Latest</vt:lpstr>
      <vt:lpstr>A126112490K</vt:lpstr>
      <vt:lpstr>A126112490K_Data</vt:lpstr>
      <vt:lpstr>A126112490K_Latest</vt:lpstr>
      <vt:lpstr>A126112494V</vt:lpstr>
      <vt:lpstr>A126112494V_Data</vt:lpstr>
      <vt:lpstr>A126112494V_Latest</vt:lpstr>
      <vt:lpstr>A126112498C</vt:lpstr>
      <vt:lpstr>A126112498C_Data</vt:lpstr>
      <vt:lpstr>A126112498C_Latest</vt:lpstr>
      <vt:lpstr>A126112502J</vt:lpstr>
      <vt:lpstr>A126112502J_Data</vt:lpstr>
      <vt:lpstr>A126112502J_Latest</vt:lpstr>
      <vt:lpstr>A126112506T</vt:lpstr>
      <vt:lpstr>A126112506T_Data</vt:lpstr>
      <vt:lpstr>A126112506T_Latest</vt:lpstr>
      <vt:lpstr>A126112510J</vt:lpstr>
      <vt:lpstr>A126112510J_Data</vt:lpstr>
      <vt:lpstr>A126112510J_Latest</vt:lpstr>
      <vt:lpstr>A126112514T</vt:lpstr>
      <vt:lpstr>A126112514T_Data</vt:lpstr>
      <vt:lpstr>A126112514T_Latest</vt:lpstr>
      <vt:lpstr>A126112518A</vt:lpstr>
      <vt:lpstr>A126112518A_Data</vt:lpstr>
      <vt:lpstr>A126112518A_Latest</vt:lpstr>
      <vt:lpstr>A126112522T</vt:lpstr>
      <vt:lpstr>A126112522T_Data</vt:lpstr>
      <vt:lpstr>A126112522T_Latest</vt:lpstr>
      <vt:lpstr>A126112526A</vt:lpstr>
      <vt:lpstr>A126112526A_Data</vt:lpstr>
      <vt:lpstr>A126112526A_Latest</vt:lpstr>
      <vt:lpstr>A126112530T</vt:lpstr>
      <vt:lpstr>A126112530T_Data</vt:lpstr>
      <vt:lpstr>A126112530T_Latest</vt:lpstr>
      <vt:lpstr>A126112534A</vt:lpstr>
      <vt:lpstr>A126112534A_Data</vt:lpstr>
      <vt:lpstr>A126112534A_Latest</vt:lpstr>
      <vt:lpstr>A126112538K</vt:lpstr>
      <vt:lpstr>A126112538K_Data</vt:lpstr>
      <vt:lpstr>A126112538K_Latest</vt:lpstr>
      <vt:lpstr>A126112542A</vt:lpstr>
      <vt:lpstr>A126112542A_Data</vt:lpstr>
      <vt:lpstr>A126112542A_Latest</vt:lpstr>
      <vt:lpstr>A126112546K</vt:lpstr>
      <vt:lpstr>A126112546K_Data</vt:lpstr>
      <vt:lpstr>A126112546K_Latest</vt:lpstr>
      <vt:lpstr>A126112550A</vt:lpstr>
      <vt:lpstr>A126112550A_Data</vt:lpstr>
      <vt:lpstr>A126112550A_Latest</vt:lpstr>
      <vt:lpstr>A126112554K</vt:lpstr>
      <vt:lpstr>A126112554K_Data</vt:lpstr>
      <vt:lpstr>A126112554K_Latest</vt:lpstr>
      <vt:lpstr>A126112558V</vt:lpstr>
      <vt:lpstr>A126112558V_Data</vt:lpstr>
      <vt:lpstr>A126112558V_Latest</vt:lpstr>
      <vt:lpstr>A126112562K</vt:lpstr>
      <vt:lpstr>A126112562K_Data</vt:lpstr>
      <vt:lpstr>A126112562K_Latest</vt:lpstr>
      <vt:lpstr>A126112566V</vt:lpstr>
      <vt:lpstr>A126112566V_Data</vt:lpstr>
      <vt:lpstr>A126112566V_Latest</vt:lpstr>
      <vt:lpstr>A126112570K</vt:lpstr>
      <vt:lpstr>A126112570K_Data</vt:lpstr>
      <vt:lpstr>A126112570K_Latest</vt:lpstr>
      <vt:lpstr>A126112574V</vt:lpstr>
      <vt:lpstr>A126112574V_Data</vt:lpstr>
      <vt:lpstr>A126112574V_Latest</vt:lpstr>
      <vt:lpstr>A126112578C</vt:lpstr>
      <vt:lpstr>A126112578C_Data</vt:lpstr>
      <vt:lpstr>A126112578C_Latest</vt:lpstr>
      <vt:lpstr>A126112582V</vt:lpstr>
      <vt:lpstr>A126112582V_Data</vt:lpstr>
      <vt:lpstr>A126112582V_Latest</vt:lpstr>
      <vt:lpstr>A126112586C</vt:lpstr>
      <vt:lpstr>A126112586C_Data</vt:lpstr>
      <vt:lpstr>A126112586C_Latest</vt:lpstr>
      <vt:lpstr>A126112590V</vt:lpstr>
      <vt:lpstr>A126112590V_Data</vt:lpstr>
      <vt:lpstr>A126112590V_Latest</vt:lpstr>
      <vt:lpstr>A126112594C</vt:lpstr>
      <vt:lpstr>A126112594C_Data</vt:lpstr>
      <vt:lpstr>A126112594C_Latest</vt:lpstr>
      <vt:lpstr>A126113718L</vt:lpstr>
      <vt:lpstr>A126113718L_Data</vt:lpstr>
      <vt:lpstr>A126113718L_Latest</vt:lpstr>
      <vt:lpstr>A126113722C</vt:lpstr>
      <vt:lpstr>A126113722C_Data</vt:lpstr>
      <vt:lpstr>A126113722C_Latest</vt:lpstr>
      <vt:lpstr>A126113726L</vt:lpstr>
      <vt:lpstr>A126113726L_Data</vt:lpstr>
      <vt:lpstr>A126113726L_Latest</vt:lpstr>
      <vt:lpstr>A126113730C</vt:lpstr>
      <vt:lpstr>A126113730C_Data</vt:lpstr>
      <vt:lpstr>A126113730C_Latest</vt:lpstr>
      <vt:lpstr>A126113734L</vt:lpstr>
      <vt:lpstr>A126113734L_Data</vt:lpstr>
      <vt:lpstr>A126113734L_Latest</vt:lpstr>
      <vt:lpstr>A126113738W</vt:lpstr>
      <vt:lpstr>A126113738W_Data</vt:lpstr>
      <vt:lpstr>A126113738W_Latest</vt:lpstr>
      <vt:lpstr>A126113742L</vt:lpstr>
      <vt:lpstr>A126113742L_Data</vt:lpstr>
      <vt:lpstr>A126113742L_Latest</vt:lpstr>
      <vt:lpstr>A126113746W</vt:lpstr>
      <vt:lpstr>A126113746W_Data</vt:lpstr>
      <vt:lpstr>A126113746W_Latest</vt:lpstr>
      <vt:lpstr>A126113750L</vt:lpstr>
      <vt:lpstr>A126113750L_Data</vt:lpstr>
      <vt:lpstr>A126113750L_Latest</vt:lpstr>
      <vt:lpstr>A126113754W</vt:lpstr>
      <vt:lpstr>A126113754W_Data</vt:lpstr>
      <vt:lpstr>A126113754W_Latest</vt:lpstr>
      <vt:lpstr>A126113758F</vt:lpstr>
      <vt:lpstr>A126113758F_Data</vt:lpstr>
      <vt:lpstr>A126113758F_Latest</vt:lpstr>
      <vt:lpstr>A126113762W</vt:lpstr>
      <vt:lpstr>A126113762W_Data</vt:lpstr>
      <vt:lpstr>A126113762W_Latest</vt:lpstr>
      <vt:lpstr>A126113766F</vt:lpstr>
      <vt:lpstr>A126113766F_Data</vt:lpstr>
      <vt:lpstr>A126113766F_Latest</vt:lpstr>
      <vt:lpstr>A126113770W</vt:lpstr>
      <vt:lpstr>A126113770W_Data</vt:lpstr>
      <vt:lpstr>A126113770W_Latest</vt:lpstr>
      <vt:lpstr>A126113774F</vt:lpstr>
      <vt:lpstr>A126113774F_Data</vt:lpstr>
      <vt:lpstr>A126113774F_Latest</vt:lpstr>
      <vt:lpstr>A126113778R</vt:lpstr>
      <vt:lpstr>A126113778R_Data</vt:lpstr>
      <vt:lpstr>A126113778R_Latest</vt:lpstr>
      <vt:lpstr>A126113782F</vt:lpstr>
      <vt:lpstr>A126113782F_Data</vt:lpstr>
      <vt:lpstr>A126113782F_Latest</vt:lpstr>
      <vt:lpstr>A126113786R</vt:lpstr>
      <vt:lpstr>A126113786R_Data</vt:lpstr>
      <vt:lpstr>A126113786R_Latest</vt:lpstr>
      <vt:lpstr>A126113790F</vt:lpstr>
      <vt:lpstr>A126113790F_Data</vt:lpstr>
      <vt:lpstr>A126113790F_Latest</vt:lpstr>
      <vt:lpstr>A126113794R</vt:lpstr>
      <vt:lpstr>A126113794R_Data</vt:lpstr>
      <vt:lpstr>A126113794R_Latest</vt:lpstr>
      <vt:lpstr>A126113798X</vt:lpstr>
      <vt:lpstr>A126113798X_Data</vt:lpstr>
      <vt:lpstr>A126113798X_Latest</vt:lpstr>
      <vt:lpstr>A126113802C</vt:lpstr>
      <vt:lpstr>A126113802C_Data</vt:lpstr>
      <vt:lpstr>A126113802C_Latest</vt:lpstr>
      <vt:lpstr>A126113806L</vt:lpstr>
      <vt:lpstr>A126113806L_Data</vt:lpstr>
      <vt:lpstr>A126113806L_Latest</vt:lpstr>
      <vt:lpstr>A126113810C</vt:lpstr>
      <vt:lpstr>A126113810C_Data</vt:lpstr>
      <vt:lpstr>A126113810C_Latest</vt:lpstr>
      <vt:lpstr>A126113814L</vt:lpstr>
      <vt:lpstr>A126113814L_Data</vt:lpstr>
      <vt:lpstr>A126113814L_Latest</vt:lpstr>
      <vt:lpstr>A126113818W</vt:lpstr>
      <vt:lpstr>A126113818W_Data</vt:lpstr>
      <vt:lpstr>A126113818W_Latest</vt:lpstr>
      <vt:lpstr>A126113822L</vt:lpstr>
      <vt:lpstr>A126113822L_Data</vt:lpstr>
      <vt:lpstr>A126113822L_Latest</vt:lpstr>
      <vt:lpstr>A126113826W</vt:lpstr>
      <vt:lpstr>A126113826W_Data</vt:lpstr>
      <vt:lpstr>A126113826W_Latest</vt:lpstr>
      <vt:lpstr>A126113830L</vt:lpstr>
      <vt:lpstr>A126113830L_Data</vt:lpstr>
      <vt:lpstr>A126113830L_Latest</vt:lpstr>
      <vt:lpstr>A126113834W</vt:lpstr>
      <vt:lpstr>A126113834W_Data</vt:lpstr>
      <vt:lpstr>A126113834W_Latest</vt:lpstr>
      <vt:lpstr>A126113838F</vt:lpstr>
      <vt:lpstr>A126113838F_Data</vt:lpstr>
      <vt:lpstr>A126113838F_Latest</vt:lpstr>
      <vt:lpstr>A126113842W</vt:lpstr>
      <vt:lpstr>A126113842W_Data</vt:lpstr>
      <vt:lpstr>A126113842W_Latest</vt:lpstr>
      <vt:lpstr>A126113846F</vt:lpstr>
      <vt:lpstr>A126113846F_Data</vt:lpstr>
      <vt:lpstr>A126113846F_Latest</vt:lpstr>
      <vt:lpstr>A126113850W</vt:lpstr>
      <vt:lpstr>A126113850W_Data</vt:lpstr>
      <vt:lpstr>A126113850W_Latest</vt:lpstr>
      <vt:lpstr>A126113854F</vt:lpstr>
      <vt:lpstr>A126113854F_Data</vt:lpstr>
      <vt:lpstr>A126113854F_Latest</vt:lpstr>
      <vt:lpstr>A126114978A</vt:lpstr>
      <vt:lpstr>A126114978A_Data</vt:lpstr>
      <vt:lpstr>A126114978A_Latest</vt:lpstr>
      <vt:lpstr>A126114982T</vt:lpstr>
      <vt:lpstr>A126114982T_Data</vt:lpstr>
      <vt:lpstr>A126114982T_Latest</vt:lpstr>
      <vt:lpstr>A126114986A</vt:lpstr>
      <vt:lpstr>A126114986A_Data</vt:lpstr>
      <vt:lpstr>A126114986A_Latest</vt:lpstr>
      <vt:lpstr>A126114990T</vt:lpstr>
      <vt:lpstr>A126114990T_Data</vt:lpstr>
      <vt:lpstr>A126114990T_Latest</vt:lpstr>
      <vt:lpstr>A126114994A</vt:lpstr>
      <vt:lpstr>A126114994A_Data</vt:lpstr>
      <vt:lpstr>A126114994A_Latest</vt:lpstr>
      <vt:lpstr>A126114998K</vt:lpstr>
      <vt:lpstr>A126114998K_Data</vt:lpstr>
      <vt:lpstr>A126114998K_Latest</vt:lpstr>
      <vt:lpstr>A126115002T</vt:lpstr>
      <vt:lpstr>A126115002T_Data</vt:lpstr>
      <vt:lpstr>A126115002T_Latest</vt:lpstr>
      <vt:lpstr>A126115006A</vt:lpstr>
      <vt:lpstr>A126115006A_Data</vt:lpstr>
      <vt:lpstr>A126115006A_Latest</vt:lpstr>
      <vt:lpstr>A126115010T</vt:lpstr>
      <vt:lpstr>A126115010T_Data</vt:lpstr>
      <vt:lpstr>A126115010T_Latest</vt:lpstr>
      <vt:lpstr>A126115014A</vt:lpstr>
      <vt:lpstr>A126115014A_Data</vt:lpstr>
      <vt:lpstr>A126115014A_Latest</vt:lpstr>
      <vt:lpstr>A126115018K</vt:lpstr>
      <vt:lpstr>A126115018K_Data</vt:lpstr>
      <vt:lpstr>A126115018K_Latest</vt:lpstr>
      <vt:lpstr>A126115022A</vt:lpstr>
      <vt:lpstr>A126115022A_Data</vt:lpstr>
      <vt:lpstr>A126115022A_Latest</vt:lpstr>
      <vt:lpstr>A126115026K</vt:lpstr>
      <vt:lpstr>A126115026K_Data</vt:lpstr>
      <vt:lpstr>A126115026K_Latest</vt:lpstr>
      <vt:lpstr>A126115030A</vt:lpstr>
      <vt:lpstr>A126115030A_Data</vt:lpstr>
      <vt:lpstr>A126115030A_Latest</vt:lpstr>
      <vt:lpstr>A126115034K</vt:lpstr>
      <vt:lpstr>A126115034K_Data</vt:lpstr>
      <vt:lpstr>A126115034K_Latest</vt:lpstr>
      <vt:lpstr>A126115038V</vt:lpstr>
      <vt:lpstr>A126115038V_Data</vt:lpstr>
      <vt:lpstr>A126115038V_Latest</vt:lpstr>
      <vt:lpstr>A126115042K</vt:lpstr>
      <vt:lpstr>A126115042K_Data</vt:lpstr>
      <vt:lpstr>A126115042K_Latest</vt:lpstr>
      <vt:lpstr>A126115046V</vt:lpstr>
      <vt:lpstr>A126115046V_Data</vt:lpstr>
      <vt:lpstr>A126115046V_Latest</vt:lpstr>
      <vt:lpstr>A126115050K</vt:lpstr>
      <vt:lpstr>A126115050K_Data</vt:lpstr>
      <vt:lpstr>A126115050K_Latest</vt:lpstr>
      <vt:lpstr>A126115054V</vt:lpstr>
      <vt:lpstr>A126115054V_Data</vt:lpstr>
      <vt:lpstr>A126115054V_Latest</vt:lpstr>
      <vt:lpstr>A126115058C</vt:lpstr>
      <vt:lpstr>A126115058C_Data</vt:lpstr>
      <vt:lpstr>A126115058C_Latest</vt:lpstr>
      <vt:lpstr>A126115062V</vt:lpstr>
      <vt:lpstr>A126115062V_Data</vt:lpstr>
      <vt:lpstr>A126115062V_Latest</vt:lpstr>
      <vt:lpstr>A126115066C</vt:lpstr>
      <vt:lpstr>A126115066C_Data</vt:lpstr>
      <vt:lpstr>A126115066C_Latest</vt:lpstr>
      <vt:lpstr>A126115070V</vt:lpstr>
      <vt:lpstr>A126115070V_Data</vt:lpstr>
      <vt:lpstr>A126115070V_Latest</vt:lpstr>
      <vt:lpstr>A126115074C</vt:lpstr>
      <vt:lpstr>A126115074C_Data</vt:lpstr>
      <vt:lpstr>A126115074C_Latest</vt:lpstr>
      <vt:lpstr>A126115078L</vt:lpstr>
      <vt:lpstr>A126115078L_Data</vt:lpstr>
      <vt:lpstr>A126115078L_Latest</vt:lpstr>
      <vt:lpstr>A126115082C</vt:lpstr>
      <vt:lpstr>A126115082C_Data</vt:lpstr>
      <vt:lpstr>A126115082C_Latest</vt:lpstr>
      <vt:lpstr>A126115086L</vt:lpstr>
      <vt:lpstr>A126115086L_Data</vt:lpstr>
      <vt:lpstr>A126115086L_Latest</vt:lpstr>
      <vt:lpstr>A126115090C</vt:lpstr>
      <vt:lpstr>A126115090C_Data</vt:lpstr>
      <vt:lpstr>A126115090C_Latest</vt:lpstr>
      <vt:lpstr>A126115094L</vt:lpstr>
      <vt:lpstr>A126115094L_Data</vt:lpstr>
      <vt:lpstr>A126115094L_Latest</vt:lpstr>
      <vt:lpstr>A126115098W</vt:lpstr>
      <vt:lpstr>A126115098W_Data</vt:lpstr>
      <vt:lpstr>A126115098W_Latest</vt:lpstr>
      <vt:lpstr>A126115102A</vt:lpstr>
      <vt:lpstr>A126115102A_Data</vt:lpstr>
      <vt:lpstr>A126115102A_Latest</vt:lpstr>
      <vt:lpstr>A126115106K</vt:lpstr>
      <vt:lpstr>A126115106K_Data</vt:lpstr>
      <vt:lpstr>A126115106K_Latest</vt:lpstr>
      <vt:lpstr>A126115110A</vt:lpstr>
      <vt:lpstr>A126115110A_Data</vt:lpstr>
      <vt:lpstr>A126115110A_Latest</vt:lpstr>
      <vt:lpstr>A126115114K</vt:lpstr>
      <vt:lpstr>A126115114K_Data</vt:lpstr>
      <vt:lpstr>A126115114K_Latest</vt:lpstr>
      <vt:lpstr>A126116238F</vt:lpstr>
      <vt:lpstr>A126116238F_Data</vt:lpstr>
      <vt:lpstr>A126116238F_Latest</vt:lpstr>
      <vt:lpstr>A126116242W</vt:lpstr>
      <vt:lpstr>A126116242W_Data</vt:lpstr>
      <vt:lpstr>A126116242W_Latest</vt:lpstr>
      <vt:lpstr>A126116246F</vt:lpstr>
      <vt:lpstr>A126116246F_Data</vt:lpstr>
      <vt:lpstr>A126116246F_Latest</vt:lpstr>
      <vt:lpstr>A126116250W</vt:lpstr>
      <vt:lpstr>A126116250W_Data</vt:lpstr>
      <vt:lpstr>A126116250W_Latest</vt:lpstr>
      <vt:lpstr>A126116254F</vt:lpstr>
      <vt:lpstr>A126116254F_Data</vt:lpstr>
      <vt:lpstr>A126116254F_Latest</vt:lpstr>
      <vt:lpstr>A126116258R</vt:lpstr>
      <vt:lpstr>A126116258R_Data</vt:lpstr>
      <vt:lpstr>A126116258R_Latest</vt:lpstr>
      <vt:lpstr>A126116262F</vt:lpstr>
      <vt:lpstr>A126116262F_Data</vt:lpstr>
      <vt:lpstr>A126116262F_Latest</vt:lpstr>
      <vt:lpstr>A126116266R</vt:lpstr>
      <vt:lpstr>A126116266R_Data</vt:lpstr>
      <vt:lpstr>A126116266R_Latest</vt:lpstr>
      <vt:lpstr>A126116270F</vt:lpstr>
      <vt:lpstr>A126116270F_Data</vt:lpstr>
      <vt:lpstr>A126116270F_Latest</vt:lpstr>
      <vt:lpstr>A126116274R</vt:lpstr>
      <vt:lpstr>A126116274R_Data</vt:lpstr>
      <vt:lpstr>A126116274R_Latest</vt:lpstr>
      <vt:lpstr>A126116278X</vt:lpstr>
      <vt:lpstr>A126116278X_Data</vt:lpstr>
      <vt:lpstr>A126116278X_Latest</vt:lpstr>
      <vt:lpstr>A126116282R</vt:lpstr>
      <vt:lpstr>A126116282R_Data</vt:lpstr>
      <vt:lpstr>A126116282R_Latest</vt:lpstr>
      <vt:lpstr>A126116286X</vt:lpstr>
      <vt:lpstr>A126116286X_Data</vt:lpstr>
      <vt:lpstr>A126116286X_Latest</vt:lpstr>
      <vt:lpstr>A126116290R</vt:lpstr>
      <vt:lpstr>A126116290R_Data</vt:lpstr>
      <vt:lpstr>A126116290R_Latest</vt:lpstr>
      <vt:lpstr>A126116294X</vt:lpstr>
      <vt:lpstr>A126116294X_Data</vt:lpstr>
      <vt:lpstr>A126116294X_Latest</vt:lpstr>
      <vt:lpstr>A126116298J</vt:lpstr>
      <vt:lpstr>A126116298J_Data</vt:lpstr>
      <vt:lpstr>A126116298J_Latest</vt:lpstr>
      <vt:lpstr>A126116302L</vt:lpstr>
      <vt:lpstr>A126116302L_Data</vt:lpstr>
      <vt:lpstr>A126116302L_Latest</vt:lpstr>
      <vt:lpstr>A126116306W</vt:lpstr>
      <vt:lpstr>A126116306W_Data</vt:lpstr>
      <vt:lpstr>A126116306W_Latest</vt:lpstr>
      <vt:lpstr>A126116310L</vt:lpstr>
      <vt:lpstr>A126116310L_Data</vt:lpstr>
      <vt:lpstr>A126116310L_Latest</vt:lpstr>
      <vt:lpstr>A126116314W</vt:lpstr>
      <vt:lpstr>A126116314W_Data</vt:lpstr>
      <vt:lpstr>A126116314W_Latest</vt:lpstr>
      <vt:lpstr>A126116318F</vt:lpstr>
      <vt:lpstr>A126116318F_Data</vt:lpstr>
      <vt:lpstr>A126116318F_Latest</vt:lpstr>
      <vt:lpstr>A126116322W</vt:lpstr>
      <vt:lpstr>A126116322W_Data</vt:lpstr>
      <vt:lpstr>A126116322W_Latest</vt:lpstr>
      <vt:lpstr>A126116326F</vt:lpstr>
      <vt:lpstr>A126116326F_Data</vt:lpstr>
      <vt:lpstr>A126116326F_Latest</vt:lpstr>
      <vt:lpstr>A126116330W</vt:lpstr>
      <vt:lpstr>A126116330W_Data</vt:lpstr>
      <vt:lpstr>A126116330W_Latest</vt:lpstr>
      <vt:lpstr>A126116334F</vt:lpstr>
      <vt:lpstr>A126116334F_Data</vt:lpstr>
      <vt:lpstr>A126116334F_Latest</vt:lpstr>
      <vt:lpstr>A126116338R</vt:lpstr>
      <vt:lpstr>A126116338R_Data</vt:lpstr>
      <vt:lpstr>A126116338R_Latest</vt:lpstr>
      <vt:lpstr>A126116342F</vt:lpstr>
      <vt:lpstr>A126116342F_Data</vt:lpstr>
      <vt:lpstr>A126116342F_Latest</vt:lpstr>
      <vt:lpstr>A126116346R</vt:lpstr>
      <vt:lpstr>A126116346R_Data</vt:lpstr>
      <vt:lpstr>A126116346R_Latest</vt:lpstr>
      <vt:lpstr>A126116350F</vt:lpstr>
      <vt:lpstr>A126116350F_Data</vt:lpstr>
      <vt:lpstr>A126116350F_Latest</vt:lpstr>
      <vt:lpstr>A126116354R</vt:lpstr>
      <vt:lpstr>A126116354R_Data</vt:lpstr>
      <vt:lpstr>A126116354R_Latest</vt:lpstr>
      <vt:lpstr>A126116358X</vt:lpstr>
      <vt:lpstr>A126116358X_Data</vt:lpstr>
      <vt:lpstr>A126116358X_Latest</vt:lpstr>
      <vt:lpstr>A126116362R</vt:lpstr>
      <vt:lpstr>A126116362R_Data</vt:lpstr>
      <vt:lpstr>A126116362R_Latest</vt:lpstr>
      <vt:lpstr>A126116366X</vt:lpstr>
      <vt:lpstr>A126116366X_Data</vt:lpstr>
      <vt:lpstr>A126116366X_Latest</vt:lpstr>
      <vt:lpstr>A126116370R</vt:lpstr>
      <vt:lpstr>A126116370R_Data</vt:lpstr>
      <vt:lpstr>A126116370R_Latest</vt:lpstr>
      <vt:lpstr>A126116374X</vt:lpstr>
      <vt:lpstr>A126116374X_Data</vt:lpstr>
      <vt:lpstr>A126116374X_Latest</vt:lpstr>
      <vt:lpstr>Date_Range</vt:lpstr>
      <vt:lpstr>Date_Range_Data</vt:lpstr>
    </vt:vector>
  </TitlesOfParts>
  <Company>Australian Bureau of Statistics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ABS</dc:creator>
  <cp:lastModifiedBy>Scott Marley</cp:lastModifiedBy>
  <dcterms:created xsi:type="dcterms:W3CDTF">2023-05-29T11:54:57Z</dcterms:created>
  <dcterms:modified xsi:type="dcterms:W3CDTF">2023-06-28T09:45:34Z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2023-05-29T21:23:20Z</vt:lpwstr>
  </property>
  <property fmtid="{D5CDD505-2E9C-101B-9397-08002B2CF9AE}" pid="4" name="MSIP_Label_c8e5a7ee-c283-40b0-98eb-fa437df4c031_Method">
    <vt:lpwstr>Standard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d9b400e1-8273-4785-95eb-3d454a0bf000</vt:lpwstr>
  </property>
  <property fmtid="{D5CDD505-2E9C-101B-9397-08002B2CF9AE}" pid="8" name="MSIP_Label_c8e5a7ee-c283-40b0-98eb-fa437df4c031_ContentBits">
    <vt:lpwstr>0</vt:lpwstr>
  </property>
</Properties>
</file>